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7710" activeTab="1"/>
  </bookViews>
  <sheets>
    <sheet name="Zal. nr 1" sheetId="19" r:id="rId1"/>
    <sheet name="Zał. nr 2" sheetId="20" r:id="rId2"/>
    <sheet name="Zał. nr 3" sheetId="1" r:id="rId3"/>
    <sheet name="Zał. nr 4" sheetId="2" r:id="rId4"/>
    <sheet name="Zał. Nr 5" sheetId="3" r:id="rId5"/>
    <sheet name="Zał.Nr 6." sheetId="16" r:id="rId6"/>
    <sheet name="Zał. Nr 7" sheetId="4" r:id="rId7"/>
    <sheet name="zał nr 8" sheetId="5" r:id="rId8"/>
    <sheet name="zał.nr 9" sheetId="6" r:id="rId9"/>
    <sheet name="Zał. nr 10." sheetId="7" r:id="rId10"/>
    <sheet name="Zał. nr 11" sheetId="8" r:id="rId11"/>
    <sheet name="Zal. nr 12 przedsz." sheetId="14" r:id="rId12"/>
    <sheet name="Tabela nr 1." sheetId="21" r:id="rId13"/>
    <sheet name="Tabela Nr 2" sheetId="9" r:id="rId14"/>
  </sheets>
  <definedNames>
    <definedName name="_xlnm._FilterDatabase" localSheetId="11" hidden="1">'Zal. nr 12 przedsz.'!$A$8:$F$170</definedName>
    <definedName name="Excel_BuiltIn_Print_Titles_2" localSheetId="12">#REF!</definedName>
    <definedName name="Excel_BuiltIn_Print_Titles_2" localSheetId="13">#REF!</definedName>
    <definedName name="Excel_BuiltIn_Print_Titles_2" localSheetId="11">#REF!</definedName>
    <definedName name="Excel_BuiltIn_Print_Titles_2" localSheetId="5">#REF!</definedName>
    <definedName name="Excel_BuiltIn_Print_Titles_2">#REF!</definedName>
    <definedName name="Excel_BuiltIn_Print_Titles_2_1" localSheetId="12">#REF!</definedName>
    <definedName name="Excel_BuiltIn_Print_Titles_2_1" localSheetId="13">#REF!</definedName>
    <definedName name="Excel_BuiltIn_Print_Titles_2_1" localSheetId="11">#REF!</definedName>
    <definedName name="Excel_BuiltIn_Print_Titles_2_1" localSheetId="5">#REF!</definedName>
    <definedName name="Excel_BuiltIn_Print_Titles_2_1">#REF!</definedName>
    <definedName name="Excel_BuiltIn_Print_Titles_2_1_1" localSheetId="12">#REF!</definedName>
    <definedName name="Excel_BuiltIn_Print_Titles_2_1_1" localSheetId="13">#REF!</definedName>
    <definedName name="Excel_BuiltIn_Print_Titles_2_1_1" localSheetId="5">#REF!</definedName>
    <definedName name="Excel_BuiltIn_Print_Titles_2_1_1">#REF!</definedName>
    <definedName name="Excel_BuiltIn_Print_Titles_3_1" localSheetId="12">#REF!</definedName>
    <definedName name="Excel_BuiltIn_Print_Titles_3_1" localSheetId="13">#REF!</definedName>
    <definedName name="Excel_BuiltIn_Print_Titles_3_1" localSheetId="5">#REF!</definedName>
    <definedName name="Excel_BuiltIn_Print_Titles_3_1">#REF!</definedName>
    <definedName name="Excel_BuiltIn_Print_Titles_3_1_1" localSheetId="12">#REF!</definedName>
    <definedName name="Excel_BuiltIn_Print_Titles_3_1_1" localSheetId="13">#REF!</definedName>
    <definedName name="Excel_BuiltIn_Print_Titles_3_1_1" localSheetId="11">#REF!</definedName>
    <definedName name="Excel_BuiltIn_Print_Titles_3_1_1" localSheetId="5">#REF!</definedName>
    <definedName name="Excel_BuiltIn_Print_Titles_3_1_1">#REF!</definedName>
    <definedName name="Excel_BuiltIn_Print_Titles_5" localSheetId="12">#REF!</definedName>
    <definedName name="Excel_BuiltIn_Print_Titles_5" localSheetId="13">#REF!</definedName>
    <definedName name="Excel_BuiltIn_Print_Titles_5" localSheetId="11">#REF!</definedName>
    <definedName name="Excel_BuiltIn_Print_Titles_5" localSheetId="5">#REF!</definedName>
    <definedName name="Excel_BuiltIn_Print_Titles_5">#REF!</definedName>
    <definedName name="Excel_BuiltIn_Print_Titles_5_1" localSheetId="12">#REF!</definedName>
    <definedName name="Excel_BuiltIn_Print_Titles_5_1" localSheetId="13">#REF!</definedName>
    <definedName name="Excel_BuiltIn_Print_Titles_5_1" localSheetId="5">#REF!</definedName>
    <definedName name="Excel_BuiltIn_Print_Titles_5_1">#REF!</definedName>
    <definedName name="Excel_BuiltIn_Print_Titles_6" localSheetId="12">#REF!</definedName>
    <definedName name="Excel_BuiltIn_Print_Titles_6" localSheetId="13">#REF!</definedName>
    <definedName name="Excel_BuiltIn_Print_Titles_6" localSheetId="11">#REF!</definedName>
    <definedName name="Excel_BuiltIn_Print_Titles_6" localSheetId="5">#REF!</definedName>
    <definedName name="Excel_BuiltIn_Print_Titles_6">#REF!</definedName>
    <definedName name="Excel_BuiltIn_Print_Titles_6_1" localSheetId="12">#REF!</definedName>
    <definedName name="Excel_BuiltIn_Print_Titles_6_1" localSheetId="13">#REF!</definedName>
    <definedName name="Excel_BuiltIn_Print_Titles_6_1" localSheetId="5">#REF!</definedName>
    <definedName name="Excel_BuiltIn_Print_Titles_6_1">#REF!</definedName>
    <definedName name="Excel_BuiltIn_Print_Titles_8" localSheetId="12">#REF!</definedName>
    <definedName name="Excel_BuiltIn_Print_Titles_8" localSheetId="13">#REF!</definedName>
    <definedName name="Excel_BuiltIn_Print_Titles_8" localSheetId="11">#REF!</definedName>
    <definedName name="Excel_BuiltIn_Print_Titles_8" localSheetId="5">#REF!</definedName>
    <definedName name="Excel_BuiltIn_Print_Titles_8">#REF!</definedName>
    <definedName name="Excel_BuiltIn_Print_Titles_8_1" localSheetId="12">#REF!</definedName>
    <definedName name="Excel_BuiltIn_Print_Titles_8_1" localSheetId="13">#REF!</definedName>
    <definedName name="Excel_BuiltIn_Print_Titles_8_1" localSheetId="5">#REF!</definedName>
    <definedName name="Excel_BuiltIn_Print_Titles_8_1">#REF!</definedName>
    <definedName name="_xlnm.Print_Titles" localSheetId="12">'Tabela nr 1.'!$3:$3</definedName>
    <definedName name="_xlnm.Print_Titles" localSheetId="0">'Zal. nr 1'!$3:$3</definedName>
    <definedName name="_xlnm.Print_Titles" localSheetId="11">'Zal. nr 12 przedsz.'!$8:$8</definedName>
    <definedName name="_xlnm.Print_Titles" localSheetId="7">'zał nr 8'!$7:$7</definedName>
    <definedName name="_xlnm.Print_Titles" localSheetId="1">'Zał. nr 2'!$3:$3</definedName>
    <definedName name="_xlnm.Print_Titles" localSheetId="3">'Zał. nr 4'!$6:$6</definedName>
    <definedName name="_xlnm.Print_Titles" localSheetId="4">'Zał. Nr 5'!$6:$7</definedName>
    <definedName name="_xlnm.Print_Titles" localSheetId="6">'Zał. Nr 7'!$6:$7</definedName>
    <definedName name="zal.3">#REF!</definedName>
  </definedNames>
  <calcPr calcId="145621"/>
</workbook>
</file>

<file path=xl/calcChain.xml><?xml version="1.0" encoding="utf-8"?>
<calcChain xmlns="http://schemas.openxmlformats.org/spreadsheetml/2006/main">
  <c r="C123" i="21" l="1"/>
  <c r="F122" i="21"/>
  <c r="F121" i="21"/>
  <c r="F120" i="21"/>
  <c r="F119" i="21"/>
  <c r="F117" i="21"/>
  <c r="F116" i="21"/>
  <c r="E116" i="21"/>
  <c r="D116" i="21"/>
  <c r="D123" i="21" s="1"/>
  <c r="F115" i="21"/>
  <c r="F114" i="21"/>
  <c r="F113" i="21"/>
  <c r="F112" i="21"/>
  <c r="F110" i="21"/>
  <c r="F109" i="21"/>
  <c r="F108" i="21"/>
  <c r="F107" i="21"/>
  <c r="E106" i="21"/>
  <c r="F106" i="21" s="1"/>
  <c r="D106" i="21"/>
  <c r="F104" i="21"/>
  <c r="F103" i="21"/>
  <c r="F102" i="21"/>
  <c r="F101" i="21"/>
  <c r="F99" i="21"/>
  <c r="E98" i="21"/>
  <c r="F98" i="21" s="1"/>
  <c r="D98" i="21"/>
  <c r="F97" i="21"/>
  <c r="F94" i="21"/>
  <c r="F93" i="21"/>
  <c r="E91" i="21"/>
  <c r="F91" i="21" s="1"/>
  <c r="D91" i="21"/>
  <c r="F89" i="21"/>
  <c r="E89" i="21"/>
  <c r="F88" i="21"/>
  <c r="F87" i="21"/>
  <c r="F86" i="21"/>
  <c r="F85" i="21"/>
  <c r="F84" i="21"/>
  <c r="E83" i="21"/>
  <c r="F83" i="21" s="1"/>
  <c r="D83" i="21"/>
  <c r="F82" i="21"/>
  <c r="E81" i="21"/>
  <c r="E72" i="21" s="1"/>
  <c r="F72" i="21" s="1"/>
  <c r="E80" i="21"/>
  <c r="F80" i="21" s="1"/>
  <c r="F79" i="21"/>
  <c r="F78" i="21"/>
  <c r="F77" i="21"/>
  <c r="F76" i="21"/>
  <c r="F75" i="21"/>
  <c r="F73" i="21"/>
  <c r="D72" i="21"/>
  <c r="F71" i="21"/>
  <c r="E70" i="21"/>
  <c r="F70" i="21" s="1"/>
  <c r="F69" i="21"/>
  <c r="F68" i="21"/>
  <c r="F67" i="21"/>
  <c r="E66" i="21"/>
  <c r="F66" i="21" s="1"/>
  <c r="D66" i="21"/>
  <c r="F65" i="21"/>
  <c r="F64" i="21"/>
  <c r="F63" i="21"/>
  <c r="F62" i="21"/>
  <c r="E62" i="21"/>
  <c r="D62" i="21"/>
  <c r="F61" i="21"/>
  <c r="F60" i="21"/>
  <c r="F59" i="21"/>
  <c r="F58" i="21"/>
  <c r="F57" i="21"/>
  <c r="F56" i="21"/>
  <c r="E55" i="21"/>
  <c r="F55" i="21" s="1"/>
  <c r="D55" i="21"/>
  <c r="F54" i="21"/>
  <c r="E53" i="21"/>
  <c r="F53" i="21" s="1"/>
  <c r="E51" i="21"/>
  <c r="F51" i="21" s="1"/>
  <c r="D51" i="21"/>
  <c r="F50" i="21"/>
  <c r="F49" i="21"/>
  <c r="F48" i="21"/>
  <c r="E48" i="21"/>
  <c r="F47" i="21"/>
  <c r="F46" i="21"/>
  <c r="F45" i="21"/>
  <c r="E44" i="21"/>
  <c r="F44" i="21" s="1"/>
  <c r="D44" i="21"/>
  <c r="F43" i="21"/>
  <c r="F42" i="21"/>
  <c r="F40" i="21"/>
  <c r="F39" i="21"/>
  <c r="F38" i="21"/>
  <c r="E37" i="21"/>
  <c r="F37" i="21" s="1"/>
  <c r="D37" i="21"/>
  <c r="F36" i="21"/>
  <c r="F35" i="21"/>
  <c r="F34" i="21"/>
  <c r="F33" i="21"/>
  <c r="F32" i="21"/>
  <c r="F31" i="21"/>
  <c r="E29" i="21"/>
  <c r="F29" i="21" s="1"/>
  <c r="D29" i="21"/>
  <c r="F28" i="21"/>
  <c r="F27" i="21"/>
  <c r="F26" i="21"/>
  <c r="F25" i="21"/>
  <c r="F24" i="21"/>
  <c r="F23" i="21"/>
  <c r="F22" i="21"/>
  <c r="F21" i="21"/>
  <c r="E21" i="21"/>
  <c r="D21" i="21"/>
  <c r="F20" i="21"/>
  <c r="F19" i="21"/>
  <c r="F18" i="21"/>
  <c r="F16" i="21"/>
  <c r="E14" i="21"/>
  <c r="F14" i="21" s="1"/>
  <c r="D14" i="21"/>
  <c r="F12" i="21"/>
  <c r="F11" i="21"/>
  <c r="F10" i="21"/>
  <c r="E9" i="21"/>
  <c r="F9" i="21" s="1"/>
  <c r="D9" i="21"/>
  <c r="F8" i="21"/>
  <c r="F6" i="21"/>
  <c r="F5" i="21"/>
  <c r="E4" i="21"/>
  <c r="F4" i="21" s="1"/>
  <c r="D4" i="21"/>
  <c r="F81" i="21" l="1"/>
  <c r="E123" i="21"/>
  <c r="F123" i="21" s="1"/>
  <c r="E16" i="5" l="1"/>
  <c r="E14" i="5"/>
  <c r="F22" i="2" l="1"/>
  <c r="F28" i="2" l="1"/>
  <c r="F16" i="2" l="1"/>
  <c r="F18" i="2"/>
  <c r="F72" i="14" l="1"/>
  <c r="F149" i="14" l="1"/>
  <c r="F148" i="14" s="1"/>
  <c r="F106" i="14"/>
  <c r="F77" i="14"/>
  <c r="G27" i="2" l="1"/>
  <c r="I17" i="2"/>
  <c r="I18" i="2"/>
  <c r="I16" i="2"/>
  <c r="I15" i="2"/>
  <c r="I14" i="2"/>
  <c r="I13" i="2"/>
  <c r="I10" i="2"/>
  <c r="I9" i="2"/>
  <c r="I24" i="2"/>
  <c r="I23" i="2"/>
  <c r="G22" i="2"/>
  <c r="G28" i="2" s="1"/>
  <c r="I26" i="2"/>
  <c r="I25" i="2"/>
  <c r="I21" i="2"/>
  <c r="G20" i="2"/>
  <c r="I20" i="2" s="1"/>
  <c r="I8" i="2"/>
  <c r="E95" i="5"/>
  <c r="E97" i="5"/>
  <c r="E63" i="5"/>
  <c r="I27" i="2" l="1"/>
  <c r="E94" i="5"/>
  <c r="E93" i="5" s="1"/>
  <c r="E92" i="5" s="1"/>
  <c r="I22" i="2"/>
  <c r="I28" i="2" s="1"/>
  <c r="E55" i="5" l="1"/>
  <c r="E54" i="5" s="1"/>
  <c r="E17" i="6" l="1"/>
  <c r="C19" i="6"/>
  <c r="D10" i="6"/>
  <c r="E10" i="6" s="1"/>
  <c r="C10" i="6"/>
  <c r="E25" i="7"/>
  <c r="E16" i="7"/>
  <c r="E20" i="9"/>
  <c r="E8" i="9" l="1"/>
  <c r="G28" i="8" l="1"/>
  <c r="F12" i="16"/>
  <c r="E12" i="16"/>
  <c r="E11" i="16" s="1"/>
  <c r="E15" i="16" s="1"/>
  <c r="F11" i="16"/>
  <c r="F15" i="16" s="1"/>
  <c r="F168" i="14" l="1"/>
  <c r="F155" i="14"/>
  <c r="F153" i="14"/>
  <c r="F133" i="14"/>
  <c r="F115" i="14"/>
  <c r="F113" i="14"/>
  <c r="F110" i="14"/>
  <c r="F109" i="14" s="1"/>
  <c r="F104" i="14"/>
  <c r="F96" i="14"/>
  <c r="F81" i="14"/>
  <c r="F75" i="14"/>
  <c r="F73" i="14"/>
  <c r="F69" i="14"/>
  <c r="F68" i="14"/>
  <c r="F66" i="14"/>
  <c r="F61" i="14"/>
  <c r="F52" i="14"/>
  <c r="F45" i="14"/>
  <c r="F44" i="14" s="1"/>
  <c r="F42" i="14"/>
  <c r="F39" i="14"/>
  <c r="F37" i="14"/>
  <c r="F34" i="14"/>
  <c r="F30" i="14"/>
  <c r="F28" i="14"/>
  <c r="F24" i="14"/>
  <c r="F18" i="14"/>
  <c r="F11" i="14"/>
  <c r="F174" i="14" l="1"/>
  <c r="F51" i="14"/>
  <c r="F50" i="14" s="1"/>
  <c r="F27" i="14"/>
  <c r="F26" i="14" s="1"/>
  <c r="F33" i="14"/>
  <c r="F32" i="14" s="1"/>
  <c r="F10" i="14"/>
  <c r="F9" i="14" s="1"/>
  <c r="F41" i="14"/>
  <c r="F152" i="14"/>
  <c r="F147" i="14" s="1"/>
  <c r="F112" i="14"/>
  <c r="E23" i="1"/>
  <c r="F71" i="14" l="1"/>
  <c r="F171" i="14" s="1"/>
  <c r="F173" i="14" s="1"/>
  <c r="E76" i="5"/>
  <c r="E73" i="5"/>
  <c r="E72" i="5" s="1"/>
  <c r="E70" i="5"/>
  <c r="E62" i="5"/>
  <c r="E60" i="5"/>
  <c r="G24" i="8" l="1"/>
  <c r="D16" i="6"/>
  <c r="F16" i="6"/>
  <c r="G16" i="6"/>
  <c r="E90" i="5" l="1"/>
  <c r="E89" i="5" s="1"/>
  <c r="E87" i="5" s="1"/>
  <c r="E86" i="5" s="1"/>
  <c r="E99" i="5" s="1"/>
  <c r="F49" i="3" l="1"/>
  <c r="F35" i="3"/>
  <c r="E35" i="3"/>
  <c r="F28" i="3"/>
  <c r="E28" i="3"/>
  <c r="E72" i="3"/>
  <c r="E71" i="3" s="1"/>
  <c r="E75" i="3"/>
  <c r="E74" i="3" s="1"/>
  <c r="F34" i="3" l="1"/>
  <c r="E77" i="3"/>
  <c r="E49" i="3" l="1"/>
  <c r="E34" i="3" s="1"/>
  <c r="I12" i="2" l="1"/>
  <c r="E7" i="9" l="1"/>
  <c r="E6" i="9" s="1"/>
  <c r="E10" i="9" s="1"/>
  <c r="E14" i="9"/>
  <c r="E13" i="9" s="1"/>
  <c r="E30" i="9" s="1"/>
  <c r="G16" i="8"/>
  <c r="G15" i="8" s="1"/>
  <c r="G18" i="8" s="1"/>
  <c r="E28" i="7"/>
  <c r="E26" i="7"/>
  <c r="E23" i="7"/>
  <c r="E19" i="7"/>
  <c r="E10" i="7"/>
  <c r="E9" i="7" s="1"/>
  <c r="E12" i="7" s="1"/>
  <c r="G21" i="6"/>
  <c r="G22" i="6" s="1"/>
  <c r="F21" i="6"/>
  <c r="F22" i="6" s="1"/>
  <c r="D21" i="6"/>
  <c r="D22" i="6" s="1"/>
  <c r="C21" i="6"/>
  <c r="E21" i="6"/>
  <c r="C16" i="6"/>
  <c r="E16" i="6"/>
  <c r="E81" i="5"/>
  <c r="E80" i="5" s="1"/>
  <c r="E78" i="5"/>
  <c r="E75" i="5" s="1"/>
  <c r="E68" i="5"/>
  <c r="E67" i="5" s="1"/>
  <c r="E58" i="5"/>
  <c r="E57" i="5" s="1"/>
  <c r="E52" i="5"/>
  <c r="E51" i="5" s="1"/>
  <c r="E48" i="5"/>
  <c r="E46" i="5"/>
  <c r="E44" i="5"/>
  <c r="E36" i="5"/>
  <c r="E35" i="5" s="1"/>
  <c r="E32" i="5"/>
  <c r="E30" i="5"/>
  <c r="E29" i="5" s="1"/>
  <c r="E27" i="5"/>
  <c r="E26" i="5" s="1"/>
  <c r="E24" i="5"/>
  <c r="E22" i="5"/>
  <c r="E19" i="5"/>
  <c r="E18" i="5" s="1"/>
  <c r="E15" i="5"/>
  <c r="E13" i="5"/>
  <c r="E11" i="5"/>
  <c r="E39" i="5"/>
  <c r="E38" i="5" s="1"/>
  <c r="F25" i="4"/>
  <c r="E25" i="4"/>
  <c r="F22" i="4"/>
  <c r="E22" i="4"/>
  <c r="F19" i="4"/>
  <c r="E19" i="4"/>
  <c r="F16" i="4"/>
  <c r="E16" i="4"/>
  <c r="F12" i="4"/>
  <c r="E12" i="4"/>
  <c r="F9" i="4"/>
  <c r="E9" i="4"/>
  <c r="F31" i="3"/>
  <c r="F24" i="3" s="1"/>
  <c r="E31" i="3"/>
  <c r="E24" i="3" s="1"/>
  <c r="F25" i="3"/>
  <c r="E25" i="3"/>
  <c r="F19" i="3"/>
  <c r="F18" i="3" s="1"/>
  <c r="E19" i="3"/>
  <c r="E18" i="3" s="1"/>
  <c r="F9" i="3"/>
  <c r="F8" i="3" s="1"/>
  <c r="E9" i="3"/>
  <c r="E8" i="3" s="1"/>
  <c r="I19" i="2"/>
  <c r="I11" i="2"/>
  <c r="D23" i="1"/>
  <c r="E43" i="5" l="1"/>
  <c r="E42" i="5" s="1"/>
  <c r="E21" i="5"/>
  <c r="E50" i="5"/>
  <c r="C22" i="6"/>
  <c r="E22" i="6"/>
  <c r="E65" i="3"/>
  <c r="F65" i="3"/>
  <c r="G23" i="8"/>
  <c r="G41" i="8" s="1"/>
  <c r="E34" i="5"/>
  <c r="E15" i="7"/>
  <c r="E30" i="7" s="1"/>
  <c r="E10" i="5"/>
  <c r="E9" i="5" s="1"/>
  <c r="F8" i="4"/>
  <c r="E15" i="4"/>
  <c r="F15" i="4"/>
  <c r="E8" i="4"/>
  <c r="D24" i="1"/>
  <c r="F37" i="4" l="1"/>
  <c r="E17" i="5"/>
  <c r="E8" i="5" s="1"/>
  <c r="E41" i="5"/>
  <c r="E37" i="4"/>
  <c r="E83" i="5" l="1"/>
  <c r="E100" i="5" s="1"/>
</calcChain>
</file>

<file path=xl/sharedStrings.xml><?xml version="1.0" encoding="utf-8"?>
<sst xmlns="http://schemas.openxmlformats.org/spreadsheetml/2006/main" count="3067" uniqueCount="1257">
  <si>
    <t xml:space="preserve">Załącznik nr 3 do projektu </t>
  </si>
  <si>
    <t>Uchwały Nr ….. 
Rady Miejskiej w Rogoźnie</t>
  </si>
  <si>
    <t xml:space="preserve">w sprawie uchwały budżetowej Gminy </t>
  </si>
  <si>
    <t>PLAN</t>
  </si>
  <si>
    <t>w złotych</t>
  </si>
  <si>
    <t>Lp.</t>
  </si>
  <si>
    <t>§</t>
  </si>
  <si>
    <t>Wyszczególnienie źródeł</t>
  </si>
  <si>
    <t>1.</t>
  </si>
  <si>
    <t>Spłata otrzymanych krajowych pożyczek i kredytów</t>
  </si>
  <si>
    <t>2.</t>
  </si>
  <si>
    <t>3.</t>
  </si>
  <si>
    <t>4.</t>
  </si>
  <si>
    <t>5.</t>
  </si>
  <si>
    <t>Przychody z zaciągniętych pożyczek i kredytów na rynku krajowym</t>
  </si>
  <si>
    <t>RAZEM PRZYCHODY/ROZCHODY</t>
  </si>
  <si>
    <t xml:space="preserve">OGÓŁEM </t>
  </si>
  <si>
    <t>Załącznik nr 4 do projektu Uchwały Nr …</t>
  </si>
  <si>
    <t>Rady Miejskiej w Rogoźnie</t>
  </si>
  <si>
    <t>Nazwa zadania majątkowego</t>
  </si>
  <si>
    <t xml:space="preserve">Dział </t>
  </si>
  <si>
    <t>Rozdział</t>
  </si>
  <si>
    <t>Paragraf</t>
  </si>
  <si>
    <t>Nakłady do poniesienia</t>
  </si>
  <si>
    <t>Wykonawca /                   Termin realizacji</t>
  </si>
  <si>
    <t>600</t>
  </si>
  <si>
    <t>6300</t>
  </si>
  <si>
    <t>60016</t>
  </si>
  <si>
    <t>6050</t>
  </si>
  <si>
    <t>700</t>
  </si>
  <si>
    <t>70005</t>
  </si>
  <si>
    <t>6060</t>
  </si>
  <si>
    <t>7</t>
  </si>
  <si>
    <t>750</t>
  </si>
  <si>
    <t>75023</t>
  </si>
  <si>
    <t>RAZEM:</t>
  </si>
  <si>
    <t>Załącznik nr 5 do projektu Uchwały Nr …</t>
  </si>
  <si>
    <t>Dział</t>
  </si>
  <si>
    <t>Nazwa</t>
  </si>
  <si>
    <t>Dochody</t>
  </si>
  <si>
    <t xml:space="preserve">Wydatki </t>
  </si>
  <si>
    <t>Administracja publiczna</t>
  </si>
  <si>
    <t>Urzędy wojewódzkie</t>
  </si>
  <si>
    <t>Dotacje celowe otrzymane z budżetu państwa na realizację zadań bieżących z zakresu administracji rządowej oraz innych zadań zleconych gminie (związkom gmin) ustawami</t>
  </si>
  <si>
    <t>Wynagrodzenia osobowe pracowników</t>
  </si>
  <si>
    <t>Dodatkowe wynagrodzenia roczne</t>
  </si>
  <si>
    <t>Składki na ubezpieczenia społeczne</t>
  </si>
  <si>
    <t>Składki na Fundusz Pracy</t>
  </si>
  <si>
    <t>Zakup materiałów i wyposażenia</t>
  </si>
  <si>
    <t>Zakup usług pozostałych</t>
  </si>
  <si>
    <t>Podróże służbowe krajowe</t>
  </si>
  <si>
    <t xml:space="preserve">Urzędy naczelnych organów władzy państwowej, kontroli i ochrony prawa </t>
  </si>
  <si>
    <t>Pomoc społeczna</t>
  </si>
  <si>
    <t>Świadczenia rodzinne, świadczenie z funduszu alimentacyjnego oraz składki na ubezpieczenia emerytalne i rentowe z ubezpieczenia społecznego</t>
  </si>
  <si>
    <t>Świadczenia społeczne</t>
  </si>
  <si>
    <t>Zakup usług remontowych</t>
  </si>
  <si>
    <t>Opłaty z tytułu zakupu usług telekomunikacyjnych telefonii komórkowej</t>
  </si>
  <si>
    <t>Odpisy na zakładowy fundusz świadczeń socjalnych</t>
  </si>
  <si>
    <t>Szkolenia pracowników niebędących członkami korpusu służby cywilnej</t>
  </si>
  <si>
    <t>Składki na ubezpieczenie zdrowotne opłacane za osoby pobierające niektóre świadczenia z pomocy społecznej, niektóre świadczenia rozdzinne oraz za osoby uczestniczące w zajęciach w centrum intergacji społecznej</t>
  </si>
  <si>
    <t>Składki na ubezpieczenie zdrowotne</t>
  </si>
  <si>
    <t>Dodatki mieszkaniowe</t>
  </si>
  <si>
    <t>Usługi opiekuńcze i specjalistyczne usługi opiekuńcze</t>
  </si>
  <si>
    <t>OGÓŁEM:</t>
  </si>
  <si>
    <t>Oświata i wychowanie</t>
  </si>
  <si>
    <t>Oddziały przedszkole przy szkołach podstawowych</t>
  </si>
  <si>
    <t>Dotacje celowe otrzymane z budżetu państwa na realizację własnych zadań bieżących gmin (związków gmin)</t>
  </si>
  <si>
    <t>Przedszkola</t>
  </si>
  <si>
    <t>Zasiłki stałe</t>
  </si>
  <si>
    <t>Ośrodki pomocy społecznej</t>
  </si>
  <si>
    <t>Wydatki osobowe niezaliczane do wynagrodzeń</t>
  </si>
  <si>
    <t>Zakup energii</t>
  </si>
  <si>
    <t xml:space="preserve">                                                                Rady Miejskiej w Rogoźnie</t>
  </si>
  <si>
    <t>Dotacje udzielone z budżetu Gminy  na zadania bieżące</t>
  </si>
  <si>
    <t>Treść</t>
  </si>
  <si>
    <t>Plan</t>
  </si>
  <si>
    <t xml:space="preserve">I. </t>
  </si>
  <si>
    <t>Dotacje dla jednostek sektora finansów publicznych</t>
  </si>
  <si>
    <t xml:space="preserve">1. </t>
  </si>
  <si>
    <t xml:space="preserve">Dotacja podmiotowa </t>
  </si>
  <si>
    <t>Centra integracji społecznej</t>
  </si>
  <si>
    <t>Kultura i ochrona dziedzictwa narodowego</t>
  </si>
  <si>
    <t>Domy i ośrodki kultury, świetlice i kluby</t>
  </si>
  <si>
    <t>Dotacja podmiotowa z budżetu dla samorządowej instytucji kultury</t>
  </si>
  <si>
    <t>Biblioteki</t>
  </si>
  <si>
    <t>Muzea</t>
  </si>
  <si>
    <t xml:space="preserve">Dotacje celowe </t>
  </si>
  <si>
    <t>Transport i łaczność</t>
  </si>
  <si>
    <t>Lokalny transport zbiorowy</t>
  </si>
  <si>
    <t xml:space="preserve">Dotacje celowe przekazane gminie na zadania bieżące realizowane na podstawie porozumień (umów)  między jednostkami samorządu terytorialnego </t>
  </si>
  <si>
    <t>Gimnazja</t>
  </si>
  <si>
    <t xml:space="preserve">Dotacje celowe przekazane dla powiatu na zadania bieżące realizowane na podstawie porozumień (umów)  między jednostkami samorządu terytorialnego </t>
  </si>
  <si>
    <t>Ochrona zdrowia</t>
  </si>
  <si>
    <t>Przeciwdziałanie alkoholizmowi</t>
  </si>
  <si>
    <t>Dotacja celowa na pomoc finansową udzieloną między jednostkami samorządu terytorialnego na dofiansowanie własnych zadań bieżących</t>
  </si>
  <si>
    <t>Gospodarka komunalna i ochrona środowiska</t>
  </si>
  <si>
    <t>Gospodarka odpadami</t>
  </si>
  <si>
    <t>Dotacje celowe przekazane do powiatu na zadania bieżące realizowane na podstawie porozumień (umów)  między jednostkami samorządu terytorialnego</t>
  </si>
  <si>
    <t>Schroniska dla zwierząt</t>
  </si>
  <si>
    <t>Dotacja przedmiotowa</t>
  </si>
  <si>
    <t>Zakład gospodarki mieszkaniowej</t>
  </si>
  <si>
    <t>Dotacja przedmiotowa z budżetu dla samorządowego zakładu budżetowego</t>
  </si>
  <si>
    <t xml:space="preserve">II. </t>
  </si>
  <si>
    <t>Dotacje dla jednostek spoza sektora finansów publicznych</t>
  </si>
  <si>
    <t>Dotacja podmiotowa z budżetu dla niepublicznej jednostki systemu oświaty</t>
  </si>
  <si>
    <t>Dotacja celowa</t>
  </si>
  <si>
    <t>010</t>
  </si>
  <si>
    <t>Rolnictwo i łowiectwo</t>
  </si>
  <si>
    <t>01008</t>
  </si>
  <si>
    <t>Melioracje wodne</t>
  </si>
  <si>
    <t>Dotacja celowa z budżetu na finansowanie lub dofinansowanie zadań zleconych do realizacji pozostałym jednostkom niezaliczanym do sektora finansów publicznych</t>
  </si>
  <si>
    <t>Bezpieczeństwo publiczne i ochrona przeciwpożarowa</t>
  </si>
  <si>
    <t>Ochotnicze straże pożarne</t>
  </si>
  <si>
    <t>Dotacja celowa z budżetu na finansowanie lub dofinansowanie zadań zleconych do realizacji stowarzyszeniom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</si>
  <si>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</si>
  <si>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Ochrona zabytków i opieka nad zabytkami</t>
  </si>
  <si>
    <t>Dotacje celowe z budżetu na finansowanie lub dofinansowanie prac remontowych i konserwatorskich obiektów zabytkowych przekazane jednostkom niezaliczanym do sektora finansów publicznych</t>
  </si>
  <si>
    <t>Kultura fizyczna i sport</t>
  </si>
  <si>
    <t>Pozostała działalność</t>
  </si>
  <si>
    <t>Dotacje udzielone z budżetu na zadania majątkowe</t>
  </si>
  <si>
    <t xml:space="preserve">Plan
</t>
  </si>
  <si>
    <t>Dotacja celowa z budżetu na finansowanie lub dofinansowanie kosztów realizacji inwestycji i zakupów inwestycyjnych jednostek niezaliczanych do sektora finansow publicznych</t>
  </si>
  <si>
    <t xml:space="preserve">Nazwa zakładu budżetowego
</t>
  </si>
  <si>
    <t>Przychody</t>
  </si>
  <si>
    <t>Koszty</t>
  </si>
  <si>
    <t>w tym:</t>
  </si>
  <si>
    <t>bieżące</t>
  </si>
  <si>
    <t>majątkowe</t>
  </si>
  <si>
    <t>razem</t>
  </si>
  <si>
    <t>z tego:
wynagrodzenia i pochodne od wynagrodzeń</t>
  </si>
  <si>
    <t>Zarząd Administracyjny Mienia Komunalnego</t>
  </si>
  <si>
    <t>RAZEM: Dział 700 Rozdział 70001</t>
  </si>
  <si>
    <t>Centrum Integracji Społecznej</t>
  </si>
  <si>
    <t>RAZEM: Dział 852 Rozdział 85232</t>
  </si>
  <si>
    <t xml:space="preserve">                                                                   Rady Miejskiej w Rogoźnie</t>
  </si>
  <si>
    <t>DOCHODY</t>
  </si>
  <si>
    <t>Wpływy i wydatki związane z gromadzeniem środków z opłat i kar za korzystanie ze środowiska</t>
  </si>
  <si>
    <t>0690</t>
  </si>
  <si>
    <t>Wpływy z różnych opłat</t>
  </si>
  <si>
    <t xml:space="preserve"> WYDATKI</t>
  </si>
  <si>
    <t xml:space="preserve">Plan </t>
  </si>
  <si>
    <t>Gospodarka ściekowa i ochrona środowiska</t>
  </si>
  <si>
    <t>Utrzymanie zieleni w miastach i gminach</t>
  </si>
  <si>
    <t>Różne opłaty i składki</t>
  </si>
  <si>
    <t>Uchwały Nr …</t>
  </si>
  <si>
    <t>PLAN DOCHODÓW Z TYTUŁU WYDAWANIA ZEZWOLEŃ NA SPRZEDAŻ</t>
  </si>
  <si>
    <t xml:space="preserve">NAPOJÓW ALKOHOLOWYCH I WYDATKÓW NA REALIZACJĘ ZADAŃ </t>
  </si>
  <si>
    <t xml:space="preserve">OKREŚLONYCH W PROGRAMIE PROFILAKTYKI I ROZWIĄZYWANIA </t>
  </si>
  <si>
    <t>PROBLEMÓW ALKOHOLOWYCH I NARKOMANII</t>
  </si>
  <si>
    <t>Kwota</t>
  </si>
  <si>
    <t>Dochody od osób prawnych, od osób fizycznych i    od innych jednostek nieposiadających osobowości prawnej oraz wydatki związane z ich poborem</t>
  </si>
  <si>
    <t>Wpływy z innych opłat stanowiących dochody jednostek samorządu terytorialnego na podstawie ustaw</t>
  </si>
  <si>
    <t>Wpływy  z opłat za zezwolenia na sprzedaż alkoholu</t>
  </si>
  <si>
    <t>Razem</t>
  </si>
  <si>
    <t>WYDATKI</t>
  </si>
  <si>
    <t>Zwalczanie narkomanii</t>
  </si>
  <si>
    <t>Wynagrodzenia bezosobowe</t>
  </si>
  <si>
    <t>Dotacja celowa na pomoc finansową udzieloną miedzy jednsotkami samorządu terytorialnego na dofiansnowanie własnych zadań bieżących</t>
  </si>
  <si>
    <t xml:space="preserve">Opłaty z tytułu zakupu usług telekomunikacyjnych </t>
  </si>
  <si>
    <t>aktualizacja  dwóch systemów oprogramowania</t>
  </si>
  <si>
    <t>przeglądy i konserwacje sprzętu</t>
  </si>
  <si>
    <t>przesyłki pocztowe</t>
  </si>
  <si>
    <t>obsługa systemu - odbiór odpadów</t>
  </si>
  <si>
    <t>Składki na ubezpieczenie społeczne</t>
  </si>
  <si>
    <t>Dodatkowe wynagrodzenie roczne</t>
  </si>
  <si>
    <t>0490</t>
  </si>
  <si>
    <t xml:space="preserve">                                                                   Tabela Nr 2 do uzasadnienia</t>
  </si>
  <si>
    <t>Sołectwo</t>
  </si>
  <si>
    <t>4210</t>
  </si>
  <si>
    <t>Garbatka</t>
  </si>
  <si>
    <t>Gościejewo</t>
  </si>
  <si>
    <t>4300</t>
  </si>
  <si>
    <t>Jaracz</t>
  </si>
  <si>
    <t>Parkowo</t>
  </si>
  <si>
    <t xml:space="preserve">Transport i łączność </t>
  </si>
  <si>
    <t>Drogi publiczne gminne</t>
  </si>
  <si>
    <t>Budziszewko</t>
  </si>
  <si>
    <t>Karolewo</t>
  </si>
  <si>
    <t>Zakup kruszywa na utwardzenie dróg gruntowych</t>
  </si>
  <si>
    <t>Nienawiszcz</t>
  </si>
  <si>
    <t>Owieczki</t>
  </si>
  <si>
    <t>Pruśce</t>
  </si>
  <si>
    <t>Studzieniec</t>
  </si>
  <si>
    <t xml:space="preserve">Równanie dróg </t>
  </si>
  <si>
    <t>Równanie dróg gruntowych</t>
  </si>
  <si>
    <t>630</t>
  </si>
  <si>
    <t>63095</t>
  </si>
  <si>
    <t>Ruda</t>
  </si>
  <si>
    <t>Doposażenie placu zabaw</t>
  </si>
  <si>
    <t>754</t>
  </si>
  <si>
    <t xml:space="preserve">Bezpieczeństwo publiczne i ochrona przeciwpożarowa </t>
  </si>
  <si>
    <t>75412</t>
  </si>
  <si>
    <t>Słomowo</t>
  </si>
  <si>
    <t>Wsparcie działalności OSP</t>
  </si>
  <si>
    <t>801</t>
  </si>
  <si>
    <t>80195</t>
  </si>
  <si>
    <t>900</t>
  </si>
  <si>
    <t>90004</t>
  </si>
  <si>
    <t>4170</t>
  </si>
  <si>
    <t>Boguniewo</t>
  </si>
  <si>
    <t>Utrzymanie zieleni i ogródka jordanowskiego</t>
  </si>
  <si>
    <t>Tarnowo</t>
  </si>
  <si>
    <t>Utrzymanie terenów zieleni wiejskiej</t>
  </si>
  <si>
    <t>90015</t>
  </si>
  <si>
    <t>Oświetlenie ulic, placów i dróg</t>
  </si>
  <si>
    <t>921</t>
  </si>
  <si>
    <t>92109</t>
  </si>
  <si>
    <t>4110</t>
  </si>
  <si>
    <t xml:space="preserve">Owczegłowy </t>
  </si>
  <si>
    <t xml:space="preserve">Nasza świetlica nośnikiem kultury  - gospodzarz obiektu </t>
  </si>
  <si>
    <t>4120</t>
  </si>
  <si>
    <t xml:space="preserve">Utrzymanie świetlicy - gospodzarz obiektu </t>
  </si>
  <si>
    <t>Wynagrodzenie dla palacza</t>
  </si>
  <si>
    <t xml:space="preserve">Zakup wyposażenia i bieżące utrzymanie  sali wiejskiej </t>
  </si>
  <si>
    <t>Kaziopole</t>
  </si>
  <si>
    <t>Laskowo</t>
  </si>
  <si>
    <t>Owczegłowy</t>
  </si>
  <si>
    <t>Nasza świetlica nośnikiem kultury  - zakup materiałów</t>
  </si>
  <si>
    <t>Nasza świetlica nośnikiem kultury  - zakup usług</t>
  </si>
  <si>
    <t>4360</t>
  </si>
  <si>
    <t>Zakup usług dostępu do sieci Internet</t>
  </si>
  <si>
    <t>92116</t>
  </si>
  <si>
    <t xml:space="preserve">Biblioteki </t>
  </si>
  <si>
    <t>Wsparcie działań Biblioteki Publicznej w Parkowie</t>
  </si>
  <si>
    <t>92195</t>
  </si>
  <si>
    <t>Organizacja imprez kulturalnych</t>
  </si>
  <si>
    <t xml:space="preserve">Organizacja imprez kulturalnych </t>
  </si>
  <si>
    <t>Razem lepiej i weselej - festyny rodzinne, konkursy</t>
  </si>
  <si>
    <t>Organizacja imprez kulturalno – sportowych</t>
  </si>
  <si>
    <t>Organizacja imprez kulturalno  - sportowych</t>
  </si>
  <si>
    <t>Organizacja imprez dla dzieci i mieszkańców</t>
  </si>
  <si>
    <t>Organizowanie imprez kulturalno – sportowych</t>
  </si>
  <si>
    <t>926</t>
  </si>
  <si>
    <t>Kultura fizyczna</t>
  </si>
  <si>
    <t>92695</t>
  </si>
  <si>
    <t>Utrzymanie boisk wiejskich</t>
  </si>
  <si>
    <t>Utrzymanie boiska sportowego i terenu wokół</t>
  </si>
  <si>
    <t>Prace pielęgnacyjne na stadionie sportowym Gościejewo</t>
  </si>
  <si>
    <t>Prace pielęgnacyjne na boisku sportowym i placu zabaw</t>
  </si>
  <si>
    <t>Razem:</t>
  </si>
  <si>
    <t>90013</t>
  </si>
  <si>
    <t>10</t>
  </si>
  <si>
    <t>11</t>
  </si>
  <si>
    <t>12</t>
  </si>
  <si>
    <t>13</t>
  </si>
  <si>
    <t>14</t>
  </si>
  <si>
    <t>15</t>
  </si>
  <si>
    <t>b) plan dochodów</t>
  </si>
  <si>
    <t>Rodzina</t>
  </si>
  <si>
    <t>Świadczenia wychowawcze</t>
  </si>
  <si>
    <t>Dotacje celowe otrzymane z budżetu państwa na zadania bieżące z zakresu administracji rządowej zlecone gminom (związkom gmin, związkom powiatowo-gminnym), związane z realizacją świadczenia wychowawczego stanowiącego pomoc państwa w wychowaniu dzieci</t>
  </si>
  <si>
    <t>a) plan dotacji i wydatków</t>
  </si>
  <si>
    <t>Dotacje</t>
  </si>
  <si>
    <t>0830</t>
  </si>
  <si>
    <t>Wpływy z usług</t>
  </si>
  <si>
    <t>0980</t>
  </si>
  <si>
    <t>Wpływy z tytułu zwrotów wypłaconych świadczeń z funduszu alimentacyjnego</t>
  </si>
  <si>
    <t>Ogółem plan dochodów:</t>
  </si>
  <si>
    <t>Zadania ratownictwa górskiego i wodnego</t>
  </si>
  <si>
    <t>Pozostałe zadania w zakresie kultury</t>
  </si>
  <si>
    <t>Wpływy z innych lokalnych opłat pobieranych przez jednostki samorządu terytorialnego na podstawie odrębnych ustaw</t>
  </si>
  <si>
    <t>Gospodarka mieszkaniowa</t>
  </si>
  <si>
    <t>Zasiłki okresowe, celowe i pomoc w naturze oraz składki na ubezpieczenia emerytalne i rentowe</t>
  </si>
  <si>
    <t>Turystyka</t>
  </si>
  <si>
    <t>Pozostałe zadania w zakresie polityki społecznej</t>
  </si>
  <si>
    <t>16</t>
  </si>
  <si>
    <t>Budowa ulicy Seminarialnej i Długiej w Rogoźnie</t>
  </si>
  <si>
    <t>17</t>
  </si>
  <si>
    <t>18</t>
  </si>
  <si>
    <t>Utrzymanie dróg gminnych</t>
  </si>
  <si>
    <t>Utrzymanie i wyposażenie świetlicy wiejskiej</t>
  </si>
  <si>
    <t>Utrzymanie i pielęgnacja wiejskich terenów zielonych</t>
  </si>
  <si>
    <t>Doposażenie świetlicy wiejskiej</t>
  </si>
  <si>
    <t>Organizacja festynów wiejskich</t>
  </si>
  <si>
    <t>Utrzymanie i pielęgnacja terenów zielonych</t>
  </si>
  <si>
    <t>Organizacja imprez o charakterze kulturalnym i sportowym</t>
  </si>
  <si>
    <t>Dofinansowanie budowy schroniska dla bezdomnych zwierząt wraz ze zmianą sposobu użytkowania dwóch istniejących części budynków na cele schroniska wraz z przyległą infrastrukturą techniczną i zbiornikiem p.poż. - Gmina Oborniki</t>
  </si>
  <si>
    <t>Realizacja zdań wymagających stosowania specjalnej organizacji nauk i metod pracy dla dzieci w przedszkolach, oddziałach przedszkolnych w szkołach podstawowych i innych form wychowania przedszkolnego</t>
  </si>
  <si>
    <t>dotacja przedmiotowa do:</t>
  </si>
  <si>
    <t xml:space="preserve">Remont dróg gminnych </t>
  </si>
  <si>
    <t xml:space="preserve">PRZYCHODÓW I ROZCHODÓW ZWIĄZANY Z FINANSOWANIEM DEFICYTU </t>
  </si>
  <si>
    <t>na 2018 rok</t>
  </si>
  <si>
    <t>Plan przychodów na 2018</t>
  </si>
  <si>
    <t>Plan rozchodów na 2018</t>
  </si>
  <si>
    <t>I ROZDYSPONOWANIEM  NADWYŻKI BUDŻETOWEJ W 2018 ROKU</t>
  </si>
  <si>
    <t xml:space="preserve">w sprawie uchwały budżetowej Gminy na 2018 rok </t>
  </si>
  <si>
    <t>Urząd Miejski w Rogoźnie 
Zostanie zawarta umowa z Gminą Oborniki
Termin realizacji: 2018</t>
  </si>
  <si>
    <t>WYKAZ WYDATKÓW MAJĄTKOWYCH GMINY UJĘTYCH W PLANIE BUDŻETU NA ROK 2018</t>
  </si>
  <si>
    <t xml:space="preserve">w sprawie uchwały budżetowej Gminy 
na 2018 rok </t>
  </si>
  <si>
    <t xml:space="preserve">Plan dochodów, dotacji i wydatków związanych z realizacją zadań  z zakresu administracji rządowej i innych zadań zleconych gminie ustawami na 2018 rok </t>
  </si>
  <si>
    <t xml:space="preserve">Plan dochodów i wydatków związanych z realizacją zadań własnych na 2018 rok </t>
  </si>
  <si>
    <t xml:space="preserve">                                                                w sprawie uchwały budżetowej Gminy 
                                                                na 2018 rok </t>
  </si>
  <si>
    <t>w sprawie uchwały budżetowej Gminy na 2018 rok</t>
  </si>
  <si>
    <t>PLAN PRZYCHODÓW I KOSZTÓW ZAKŁADU BUDŻETOWEGO GMINY ROGOŹNO NA 2018 ROK</t>
  </si>
  <si>
    <t>Przedsięwzięcia w ramach funduszu sołeckiego na 2018 rok</t>
  </si>
  <si>
    <t>Plan na dzień 
01.01.2018</t>
  </si>
  <si>
    <t>Wydatki inwestycyjne jednostek budżetowych</t>
  </si>
  <si>
    <t>Budowa zadaszenia - wiaty przed świetlica wiejską</t>
  </si>
  <si>
    <t>Budowa wiaty zewnętrznej przy sali wiejskiej</t>
  </si>
  <si>
    <t>Zakup kamienia do utwardzenia dróg</t>
  </si>
  <si>
    <t>Zakup kruszywa na remont dróg gminnych</t>
  </si>
  <si>
    <t>Naprawa dróg gminnych</t>
  </si>
  <si>
    <t>Zakup kryszywa w celu utwardzenia drogi</t>
  </si>
  <si>
    <t>Pielęgnacja poboczy gminych</t>
  </si>
  <si>
    <t>Zakup gruzu i wyrównanie drogi w Miedzylesiu</t>
  </si>
  <si>
    <t>Budowa parkingu przy drodze gminnej</t>
  </si>
  <si>
    <t>Wydatki na zakupy inwestycyjne jednostek budżetowych</t>
  </si>
  <si>
    <t>Zakup siłowni zewnętrznej</t>
  </si>
  <si>
    <t>Zakup wyposażenia dla OSP w Pruscach - 4.000,00 zł
Wykonanie tarasu-wiaty jednospadowej za sala OSP - 6.500,00 zł</t>
  </si>
  <si>
    <t>Wyłożenie kostą brukową wjazdu na płytę na plac OSP</t>
  </si>
  <si>
    <t>Zakup kontenera socjalnego z kabinami WC na plac OSP</t>
  </si>
  <si>
    <t>80104</t>
  </si>
  <si>
    <t>Zakup kamer dla Szkoły Podstawowej w Budziszewku</t>
  </si>
  <si>
    <t>Zakup wyposażenia dla Przedszkola w Parkowie</t>
  </si>
  <si>
    <t>Wsparcie działań szkoły w Parkowie</t>
  </si>
  <si>
    <t>Wsparcie działań Przedszkola w Parkowie</t>
  </si>
  <si>
    <t>Utrzymanie zieleni w sołectwie</t>
  </si>
  <si>
    <t>Pielęgnacja Parku Wiejskiego</t>
  </si>
  <si>
    <t>Utrzymanie boiska i terenów zielonych - .2500,00 zł
Zakup kosiarki dla wsi Międzylesie - 2.500,00 zł</t>
  </si>
  <si>
    <t>Utrzymanie boiska i terenów zielonych - wynagrodzenie dla konserwatora zieleni</t>
  </si>
  <si>
    <t>Zamontowanie oświetlena na działce nr 582</t>
  </si>
  <si>
    <t>Utrzymanie i wyposażenie świetlicy</t>
  </si>
  <si>
    <t>Utrzymanie porządku, czystości w świetlicy wiejskiej, wokół świetlicy na placu zabaw - 300,00 zł
Zakup szafy do sali wiejskiej - 600,00 zł</t>
  </si>
  <si>
    <t>Zakup wraz z montażem okien i parapetów w świetlicy wiejskiej</t>
  </si>
  <si>
    <t>Utrzymanie świetlicy i terenu wokół
Zakup lodówki, wyposażenia kuchni i klimatyzacji</t>
  </si>
  <si>
    <t>Wymiana podłogi w świetlicy</t>
  </si>
  <si>
    <t>Poprawa wizerunku świetlicy i jej obejścia</t>
  </si>
  <si>
    <t>Utrzymanie świetlicy wiejskiej - zakup wyposażenia i materiałów</t>
  </si>
  <si>
    <t>Utzrymanie świelicy zakup opału - 3.000,00 zł
Zakup materialów - 3.323,27 zł</t>
  </si>
  <si>
    <t>Utrzymanie Sali Centrum Integracji</t>
  </si>
  <si>
    <t>Utrzymanie i wyposażenie świetlicy wiejskiej - zakup usług</t>
  </si>
  <si>
    <t>Utrzymanie świetlicy wiejskiej - zakup usług</t>
  </si>
  <si>
    <t>Organizacja imprez kulturalno sportowych - wynagrodzenie za usługe muzyczną</t>
  </si>
  <si>
    <t>Utzrymanie świetlicy wiejskiej - wynagrodzenie dla palacza i obsługi</t>
  </si>
  <si>
    <t>Organizacja imprez kulturalno – sportowych - 1.000,00 zł
Wspacie Grupy Gospodyń Wiejskich - 500,00 zł</t>
  </si>
  <si>
    <t>Organizacja imprez kulturalno – sportowych - 2.000,00 zł
Zakup tablicy informacyjnej - 3.000,00 zł</t>
  </si>
  <si>
    <t>Organizacja imprez o charakterze kulturalno-sportowym - 2.500,00 zł
Zakup wieńca dożynkowego - 500,00 zł
Zakup materiałów do wykonania tablic informacyjnych - 1.200,00 zł</t>
  </si>
  <si>
    <t>Organizacja imprez kulturalnych - 1.919,28 zł
Zakup tablicy wolnostojacej - 900,00 zł</t>
  </si>
  <si>
    <t>Spotkania integracyjne</t>
  </si>
  <si>
    <t>Organizacja imprez kulturalnych i oświatowych</t>
  </si>
  <si>
    <t>Organizacja imprez kulturalno - sportowych - 2.083,67 zł
Zakup drewna na ławki - 500,00 zł
Zakup namiotu na potrzeby spotkań -1.000,00 zł</t>
  </si>
  <si>
    <t>Organizacja warsztatów edukacyjno - integracyjnych " Promocja regionów Wielkopolska- Pieniny, Święto Pyry"</t>
  </si>
  <si>
    <t>1) Pielęgnacja zieleni na boisku sportowym</t>
  </si>
  <si>
    <t>Utrzymanie boiska sportowego - 700,00 
Zakup i montaż urządzeń do ćwiczeń w siłowni zewnętrznej na boisku - 5.000,00</t>
  </si>
  <si>
    <t xml:space="preserve">Utrzymanie boiska sportowego </t>
  </si>
  <si>
    <t>Utrzymanie boiska wiejskiego</t>
  </si>
  <si>
    <t>Ruch to zdrowie - utrzymanie i organizacja centrum sportowo-rekreacyjno-wypoczynkowego przy świetlicy wiejskiej</t>
  </si>
  <si>
    <t>Utrzymanie boiska i placu zabaw</t>
  </si>
  <si>
    <t>Organizacja imprez sportowych i dbanie o boiska i place zabaw</t>
  </si>
  <si>
    <t>Utrzymanie boisk wiejskich - 5.500,00 zł
Zakup elementu siełowni zewnętrznej na boisko wiejskie w Siernikach - 4.000,00 zł</t>
  </si>
  <si>
    <t>Kultura i sport - zakup materialów</t>
  </si>
  <si>
    <t>Prace pielęgnacyjne na stadionie sportowym w Gościejewie</t>
  </si>
  <si>
    <t xml:space="preserve">Załącznik nr 11 do projektu </t>
  </si>
  <si>
    <t>Dotacje celowe otrzymane z gminyna zadania bieżące realizowane na podstawie porozumień (umów) Miedzy jedsostkami samorządu terytorialnego</t>
  </si>
  <si>
    <t>Dotacja podmiotowa z budżetu dla niepublicznego jednostki systemu oświaty</t>
  </si>
  <si>
    <t>Plan na 01.01.2018r.</t>
  </si>
  <si>
    <t>Plan na 01.01.2018.</t>
  </si>
  <si>
    <t xml:space="preserve">Plan dochodów i wydatków związanych z realizacją zadań wykonywanych </t>
  </si>
  <si>
    <t>Załącznik nr 7 do projektu Uchwały Nr …</t>
  </si>
  <si>
    <t xml:space="preserve">                                                                Załącznik nr 8 do projektu Uchwały Nr …</t>
  </si>
  <si>
    <t>ZESTAWIENIE PLANOWANYCH KWOT DOTACJI W 2018 ROKU</t>
  </si>
  <si>
    <t xml:space="preserve">Załącznik nr 9 do projektu Uchwały Nr … </t>
  </si>
  <si>
    <t xml:space="preserve">                                                                   Załącznik Nr 10 do projektu Uchwały Nr ….</t>
  </si>
  <si>
    <t xml:space="preserve">                                                                   w sprawie uchwały budżetowej Gminy na 2018 rok</t>
  </si>
  <si>
    <t>Plan dochodów i wydatków z opłat i kar za korzystanie
 ze środowiska na  2018 rok</t>
  </si>
  <si>
    <t xml:space="preserve">Załącznik nr 12 do projektu </t>
  </si>
  <si>
    <t>NA 2018 ROK</t>
  </si>
  <si>
    <t xml:space="preserve">Planowane dochody i wydatki  z tytułu opłat za gospodarowanie odpadami komunalnymi  w 2018 roku </t>
  </si>
  <si>
    <t>dzierżawa pojemników</t>
  </si>
  <si>
    <r>
      <t>1)</t>
    </r>
    <r>
      <rPr>
        <i/>
        <sz val="9"/>
        <color theme="1"/>
        <rFont val="Times New Roman"/>
        <family val="1"/>
        <charset val="238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Kosztów eksploatacji lokali socjalnych o pow.508,62m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 xml:space="preserve"> x 28,92 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>,</t>
    </r>
  </si>
  <si>
    <r>
      <t>2) Kosztów eksploatacji lokali z wyrokami eksmisyjnymi o pow. 1836,94m</t>
    </r>
    <r>
      <rPr>
        <i/>
        <vertAlign val="superscript"/>
        <sz val="9"/>
        <color theme="1"/>
        <rFont val="Calibri"/>
        <family val="2"/>
        <charset val="238"/>
        <scheme val="minor"/>
      </rPr>
      <t xml:space="preserve">2 </t>
    </r>
    <r>
      <rPr>
        <i/>
        <sz val="9"/>
        <color theme="1"/>
        <rFont val="Calibri"/>
        <family val="2"/>
        <charset val="238"/>
        <scheme val="minor"/>
      </rPr>
      <t>x</t>
    </r>
    <r>
      <rPr>
        <i/>
        <vertAlign val="superscript"/>
        <sz val="9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39,87zł/m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</si>
  <si>
    <t xml:space="preserve">1) kosztów uczestnikow zajęć i pracowników Centrum 41 osób x 3.658,54zł </t>
  </si>
  <si>
    <t>Dotacje celowe w ramach programów finansowanych z udziałem środków europiejskich oraz środków, o kórych mowa w art. 5 ust.1 pkt 3 oraz ust. 3 pkt 5 i 6 ustawy, lub płatności w ramach budżetu środków europejskich, z wyłączeniem dochodów klasyfikowanych w paragrafie 205</t>
  </si>
  <si>
    <t>Gospodarka  ściekowa i ochrona wód</t>
  </si>
  <si>
    <t>Ochrona komunalna i ochrona środowiska</t>
  </si>
  <si>
    <t>Dotacja celowa z budżetu na finansowanie lub dofinansowanie kosztów realizacji inwestycji i zakupów inwestycyjnych jednostek niezaliczanych do sektora finansów publicznych</t>
  </si>
  <si>
    <t>Ochrona powietrza atmosferycznego i klimatu</t>
  </si>
  <si>
    <t>Urząd Miejski w Rogoźnie 
Wykonawca: zostanie wyłoniony w drodze zamównień publicznych
Termin realizacji: 2018</t>
  </si>
  <si>
    <r>
      <t xml:space="preserve">Zagospodarowanie miejsc rekreacji i sportu wraz z wykonaniem monitoringu w Gościejewie
</t>
    </r>
    <r>
      <rPr>
        <i/>
        <sz val="10"/>
        <rFont val="Arial CE"/>
        <charset val="238"/>
      </rPr>
      <t>(Przedsięwzięcie funduszu sołeckiego)</t>
    </r>
  </si>
  <si>
    <t>92601</t>
  </si>
  <si>
    <r>
      <t xml:space="preserve">Budowa wiaty biesiadnej wraz z budynkiem przyległym - etap II
</t>
    </r>
    <r>
      <rPr>
        <i/>
        <sz val="10"/>
        <rFont val="Arial CE"/>
        <charset val="238"/>
      </rPr>
      <t>(Przedsięwzięcie funduszu sołeckiego wsi Garbatka)</t>
    </r>
  </si>
  <si>
    <t>Urząd Miejski w Rogoźnie 
Wykonawca: zostanie wyłoniony w drodze zamównień publicznych
Termin realizacji: 2017- 2018</t>
  </si>
  <si>
    <t>Urząd Miejski w Rogoźnie
Wykonawca zostanie wyłoniony w drodze zamówień publicznych
Termin realizacji: 2010-2018</t>
  </si>
  <si>
    <t>Iurząd Miejski w Rogoźnie
Termin realizacji: 2018</t>
  </si>
  <si>
    <t>Modernizacja oraz wyposażenie Muzeum Regionalnego im. Wojciechy Dutkiewicz w Rogoźnie wraz z zagospodarowaniem otoczenia Placu Karola Marcinkowskiego</t>
  </si>
  <si>
    <t>92118</t>
  </si>
  <si>
    <t>6057</t>
  </si>
  <si>
    <t>6059</t>
  </si>
  <si>
    <t>Urząd Miejski w Rogoźnie 
Wykonawca: zostanie wyłoniony w drodze zamównień publicznych
Termin realizacji: 2015-2018</t>
  </si>
  <si>
    <r>
      <t xml:space="preserve">Budowa parkingu przy drodze gminnej w m. Owieczki
</t>
    </r>
    <r>
      <rPr>
        <i/>
        <sz val="10"/>
        <rFont val="Arial CE"/>
        <charset val="238"/>
      </rPr>
      <t>(Przedsięwzięcie funduszu sołeckiego)</t>
    </r>
  </si>
  <si>
    <r>
      <t xml:space="preserve">Zakup elementu siłowni zewnętrzej </t>
    </r>
    <r>
      <rPr>
        <i/>
        <sz val="10"/>
        <rFont val="Arial CE"/>
        <charset val="238"/>
      </rPr>
      <t>(Przedsięwzięcie funduzu sołeckiego wsi Słomowo)</t>
    </r>
  </si>
  <si>
    <r>
      <t xml:space="preserve">Zakupy inwestycyjne:
</t>
    </r>
    <r>
      <rPr>
        <i/>
        <sz val="10"/>
        <rFont val="Arial CE"/>
        <charset val="238"/>
      </rPr>
      <t>- AXENCE - oprogramowanie do kompleksowego zarządania infrastrukturą IT w Urzędzie</t>
    </r>
  </si>
  <si>
    <r>
      <t xml:space="preserve">Zakup kontenera socjalnego z kabinami WC na plac OSP 
</t>
    </r>
    <r>
      <rPr>
        <i/>
        <sz val="10"/>
        <rFont val="Arial CE"/>
        <charset val="238"/>
      </rPr>
      <t>(Przedsięwzięcie funduszu sołeckiego wsi Parkowo)</t>
    </r>
  </si>
  <si>
    <t>75416</t>
  </si>
  <si>
    <t>Zakup samochodu oznakowanego dla Straży Miejskiej w Rogoźnie</t>
  </si>
  <si>
    <t>80148</t>
  </si>
  <si>
    <t>Szkoła Podstawowa nr 3 w Rogoźnie
Dostawca: zostanie wyłoniony w drodze zamówien publicznych
Termin realizacji: 2018</t>
  </si>
  <si>
    <t xml:space="preserve">Zakup taboretu gazowego </t>
  </si>
  <si>
    <t>90001</t>
  </si>
  <si>
    <t>6230</t>
  </si>
  <si>
    <t>90005</t>
  </si>
  <si>
    <t>Dofinansowanie budowy przydomowych oczyszczalni ścieków na terenie gminy Rogoźno</t>
  </si>
  <si>
    <t>Dofinansowanie wymiany źródeł ciepła w budynkach i lokalach mieszkalnych zlokalizowanych na terenie gminy Rogoźno</t>
  </si>
  <si>
    <t xml:space="preserve">Zakup guntów i nieruchomości przy ul. Fabrycznej </t>
  </si>
  <si>
    <t xml:space="preserve">Centrum rekreacyjno sportowe na plaży miejskiej
</t>
  </si>
  <si>
    <t>Wykonanie przyłączy kanalizacji sanitarnej podciśnieniowej i grawitacyjnej</t>
  </si>
  <si>
    <t>Wydatki na zakuy inwestycyjne jednostek budżetowych</t>
  </si>
  <si>
    <t>Obiekty sportowe</t>
  </si>
  <si>
    <t>z tego:</t>
  </si>
  <si>
    <t>wydatki bieżące</t>
  </si>
  <si>
    <t>wydatki majątkowe</t>
  </si>
  <si>
    <t>Urząd Miejski w Rogoźnie
Termin realizacji: 2018</t>
  </si>
  <si>
    <t>1</t>
  </si>
  <si>
    <t>2</t>
  </si>
  <si>
    <t>3</t>
  </si>
  <si>
    <t>4</t>
  </si>
  <si>
    <t>6</t>
  </si>
  <si>
    <t>8</t>
  </si>
  <si>
    <t>9</t>
  </si>
  <si>
    <t>OGÓŁEM: bieżące i majątkowe</t>
  </si>
  <si>
    <r>
      <t>1) Kosztów eksploatacji mieszkań komunalnych w budynkach Wspólnot Mieszkaniowych o pow. 11.921,60 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 xml:space="preserve"> x 17,00zł/m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</si>
  <si>
    <r>
      <t xml:space="preserve">Budowa zadaszenia - wiaty przed świtlicą wiejską w Boguniewie 
</t>
    </r>
    <r>
      <rPr>
        <i/>
        <sz val="10"/>
        <rFont val="Arial CE"/>
        <charset val="238"/>
      </rPr>
      <t>(Przedsięwzięcie funduszu sołeckiego)</t>
    </r>
  </si>
  <si>
    <r>
      <t xml:space="preserve">Budowa wiaty zewnetrznej przy sali wiejskiej w Jaraczu 
</t>
    </r>
    <r>
      <rPr>
        <i/>
        <sz val="10"/>
        <rFont val="Arial CE"/>
        <charset val="238"/>
      </rPr>
      <t>(Przedsięwzięcie funduszu sołeckiego)</t>
    </r>
  </si>
  <si>
    <t>0,00</t>
  </si>
  <si>
    <t>38 000,00</t>
  </si>
  <si>
    <t>20 000,00</t>
  </si>
  <si>
    <t>2830</t>
  </si>
  <si>
    <t>Dotacja celowa z budżetu na finansowanie lub dofinansowanie zadań zleconych do realizacji pozostałym jednostkom nie zaliczanym do sektora finansów publicznych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</si>
  <si>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</si>
  <si>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</si>
  <si>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</si>
  <si>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</si>
  <si>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</si>
  <si>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01095</t>
  </si>
  <si>
    <t>1 000,00</t>
  </si>
  <si>
    <t>050</t>
  </si>
  <si>
    <t>Rybołówstwo i rybactwo</t>
  </si>
  <si>
    <t>25 000,00</t>
  </si>
  <si>
    <t>05095</t>
  </si>
  <si>
    <t>774,00</t>
  </si>
  <si>
    <t>4 500,00</t>
  </si>
  <si>
    <t>17 246,00</t>
  </si>
  <si>
    <t>4260</t>
  </si>
  <si>
    <t>2 000,00</t>
  </si>
  <si>
    <t>480,00</t>
  </si>
  <si>
    <t>Transport i łączność</t>
  </si>
  <si>
    <t>7 421 665,55</t>
  </si>
  <si>
    <t>60004</t>
  </si>
  <si>
    <t>388 000,00</t>
  </si>
  <si>
    <t>2310</t>
  </si>
  <si>
    <t>Dotacje celowe przekazane gminie na zadania bieżące realizowane na podstawie porozumień (umów) między jednostkami samorządu terytorialnego</t>
  </si>
  <si>
    <t>300 000,00</t>
  </si>
  <si>
    <t>2820</t>
  </si>
  <si>
    <t>18 000,00</t>
  </si>
  <si>
    <t>70 000,00</t>
  </si>
  <si>
    <t>7 033 665,55</t>
  </si>
  <si>
    <t>40 084,76</t>
  </si>
  <si>
    <t>4270</t>
  </si>
  <si>
    <t>117 000,00</t>
  </si>
  <si>
    <t>544 500,00</t>
  </si>
  <si>
    <t>4430</t>
  </si>
  <si>
    <t>10 000,00</t>
  </si>
  <si>
    <t>6 322 080,79</t>
  </si>
  <si>
    <t>37 600,00</t>
  </si>
  <si>
    <t>5 600,00</t>
  </si>
  <si>
    <t>28 000,00</t>
  </si>
  <si>
    <t>4 000,00</t>
  </si>
  <si>
    <t>693 367,20</t>
  </si>
  <si>
    <t>70001</t>
  </si>
  <si>
    <t>Zakłady gospodarki mieszkaniowej</t>
  </si>
  <si>
    <t>202 667,20</t>
  </si>
  <si>
    <t>2650</t>
  </si>
  <si>
    <t>Gospodarka gruntami i nieruchomościami</t>
  </si>
  <si>
    <t>490 700,00</t>
  </si>
  <si>
    <t>8 000,00</t>
  </si>
  <si>
    <t>85 000,00</t>
  </si>
  <si>
    <t>5 000,00</t>
  </si>
  <si>
    <t>130 000,00</t>
  </si>
  <si>
    <t>1 500,00</t>
  </si>
  <si>
    <t>4500</t>
  </si>
  <si>
    <t>Pozostałe podatki na rzecz budżetów jednostek samorządu terytorialnego</t>
  </si>
  <si>
    <t>700,00</t>
  </si>
  <si>
    <t>4520</t>
  </si>
  <si>
    <t>Opłaty na rzecz budżetów jednostek samorządu terytorialnego</t>
  </si>
  <si>
    <t>5 500,00</t>
  </si>
  <si>
    <t>4590</t>
  </si>
  <si>
    <t>Kary i odszkodowania wypłacane na rzecz osób fizycznych</t>
  </si>
  <si>
    <t>50 000,00</t>
  </si>
  <si>
    <t>4600</t>
  </si>
  <si>
    <t>Kary, odszkodowania i grzywny wypłacane na rzecz osób prawnych i innych jednostek organizacyjnych</t>
  </si>
  <si>
    <t>100 000,00</t>
  </si>
  <si>
    <t>4610</t>
  </si>
  <si>
    <t>Koszty postępowania sądowego i prokuratorskiego</t>
  </si>
  <si>
    <t>710</t>
  </si>
  <si>
    <t>Działalność usługowa</t>
  </si>
  <si>
    <t>105 000,00</t>
  </si>
  <si>
    <t>71004</t>
  </si>
  <si>
    <t>Plany zagospodarowania przestrzennego</t>
  </si>
  <si>
    <t>95 000,00</t>
  </si>
  <si>
    <t>75 000,00</t>
  </si>
  <si>
    <t>71035</t>
  </si>
  <si>
    <t>Cmentarze</t>
  </si>
  <si>
    <t>6 083 334,37</t>
  </si>
  <si>
    <t>75011</t>
  </si>
  <si>
    <t>143 228,00</t>
  </si>
  <si>
    <t>4010</t>
  </si>
  <si>
    <t>108 934,80</t>
  </si>
  <si>
    <t>4040</t>
  </si>
  <si>
    <t>7 663,58</t>
  </si>
  <si>
    <t>19 547,40</t>
  </si>
  <si>
    <t>2 284,22</t>
  </si>
  <si>
    <t>1 798,00</t>
  </si>
  <si>
    <t>3 000,00</t>
  </si>
  <si>
    <t>75022</t>
  </si>
  <si>
    <t>Rady gmin (miast i miast na prawach powiatu)</t>
  </si>
  <si>
    <t>341 888,80</t>
  </si>
  <si>
    <t>3030</t>
  </si>
  <si>
    <t xml:space="preserve">Różne wydatki na rzecz osób fizycznych </t>
  </si>
  <si>
    <t>313 888,80</t>
  </si>
  <si>
    <t>4190</t>
  </si>
  <si>
    <t>Nagrody konkursowe</t>
  </si>
  <si>
    <t>9 000,00</t>
  </si>
  <si>
    <t>Opłaty z tytułu zakupu usług telekomunikacyjnych</t>
  </si>
  <si>
    <t>4420</t>
  </si>
  <si>
    <t>Podróże służbowe zagraniczne</t>
  </si>
  <si>
    <t>Urzędy gmin (miast i miast na prawach powiatu)</t>
  </si>
  <si>
    <t>4 404 331,57</t>
  </si>
  <si>
    <t>3020</t>
  </si>
  <si>
    <t>Wydatki osobowe niezaliczone do wynagrodzeń</t>
  </si>
  <si>
    <t>6 700,00</t>
  </si>
  <si>
    <t>2 777 374,28</t>
  </si>
  <si>
    <t>194 598,90</t>
  </si>
  <si>
    <t>450 079,88</t>
  </si>
  <si>
    <t>51 536,51</t>
  </si>
  <si>
    <t>4140</t>
  </si>
  <si>
    <t>Wpłaty na Państwowy Fundusz Rehabilitacji Osób Niepełnosprawnych</t>
  </si>
  <si>
    <t>30 000,00</t>
  </si>
  <si>
    <t>122 700,00</t>
  </si>
  <si>
    <t>77 000,00</t>
  </si>
  <si>
    <t>59 000,00</t>
  </si>
  <si>
    <t>4280</t>
  </si>
  <si>
    <t>Zakup usług zdrowotnych</t>
  </si>
  <si>
    <t>12 300,00</t>
  </si>
  <si>
    <t>293 500,00</t>
  </si>
  <si>
    <t>35 000,00</t>
  </si>
  <si>
    <t>4380</t>
  </si>
  <si>
    <t>Zakup usług obejmujacych tłumaczenia</t>
  </si>
  <si>
    <t>4390</t>
  </si>
  <si>
    <t>Zakup usług obejmujących wykonanie ekspertyz, analiz i opinii</t>
  </si>
  <si>
    <t>65 000,00</t>
  </si>
  <si>
    <t>4410</t>
  </si>
  <si>
    <t>4440</t>
  </si>
  <si>
    <t>75 542,00</t>
  </si>
  <si>
    <t>4700</t>
  </si>
  <si>
    <t xml:space="preserve">Szkolenia pracowników niebędących członkami korpusu służby cywilnej </t>
  </si>
  <si>
    <t>75075</t>
  </si>
  <si>
    <t>Promocja jednostek samorządu terytorialnego</t>
  </si>
  <si>
    <t>74 896,00</t>
  </si>
  <si>
    <t>36 596,00</t>
  </si>
  <si>
    <t>33 800,00</t>
  </si>
  <si>
    <t>75085</t>
  </si>
  <si>
    <t>Wspólna obsługa jednostek samorządu terytorialnego</t>
  </si>
  <si>
    <t>930 586,00</t>
  </si>
  <si>
    <t>1 350,00</t>
  </si>
  <si>
    <t>621 800,00</t>
  </si>
  <si>
    <t>46 669,00</t>
  </si>
  <si>
    <t>102 274,00</t>
  </si>
  <si>
    <t>14 577,00</t>
  </si>
  <si>
    <t>40 000,00</t>
  </si>
  <si>
    <t>2 800,00</t>
  </si>
  <si>
    <t>200,00</t>
  </si>
  <si>
    <t>11 916,00</t>
  </si>
  <si>
    <t>6 000,00</t>
  </si>
  <si>
    <t>75095</t>
  </si>
  <si>
    <t>188 404,00</t>
  </si>
  <si>
    <t>111 384,00</t>
  </si>
  <si>
    <t>4100</t>
  </si>
  <si>
    <t>Wynagrodzenia agencyjno-prowizyjne</t>
  </si>
  <si>
    <t>74 020,00</t>
  </si>
  <si>
    <t>751</t>
  </si>
  <si>
    <t>Urzędy naczelnych organów władzy państwowej, kontroli i ochrony prawa oraz sądownictwa</t>
  </si>
  <si>
    <t>3 500,00</t>
  </si>
  <si>
    <t>75101</t>
  </si>
  <si>
    <t>Urzędy naczelnych organów władzy państwowej, kontroli i ochrony prawa</t>
  </si>
  <si>
    <t>2 955,23</t>
  </si>
  <si>
    <t>508,00</t>
  </si>
  <si>
    <t>36,77</t>
  </si>
  <si>
    <t>660 950,36</t>
  </si>
  <si>
    <t>487 020,36</t>
  </si>
  <si>
    <t>60 000,00</t>
  </si>
  <si>
    <t>6 997,02</t>
  </si>
  <si>
    <t>919,34</t>
  </si>
  <si>
    <t>40 704,00</t>
  </si>
  <si>
    <t>156 500,00</t>
  </si>
  <si>
    <t>53 900,00</t>
  </si>
  <si>
    <t>75414</t>
  </si>
  <si>
    <t>Obrona cywilna</t>
  </si>
  <si>
    <t>12 100,00</t>
  </si>
  <si>
    <t>4 600,00</t>
  </si>
  <si>
    <t>75415</t>
  </si>
  <si>
    <t>2360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</si>
  <si>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</si>
  <si>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Straż gminna (miejska)</t>
  </si>
  <si>
    <t>101 830,00</t>
  </si>
  <si>
    <t>9 830,00</t>
  </si>
  <si>
    <t>16 000,00</t>
  </si>
  <si>
    <t>757</t>
  </si>
  <si>
    <t>Obsługa długu publicznego</t>
  </si>
  <si>
    <t>411 400,00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</si>
  <si>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</si>
  <si>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</si>
  <si>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</si>
  <si>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</si>
  <si>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758</t>
  </si>
  <si>
    <t>Różne rozliczenia</t>
  </si>
  <si>
    <t>308 004,00</t>
  </si>
  <si>
    <t>75818</t>
  </si>
  <si>
    <t>Rezerwy ogólne i celowe</t>
  </si>
  <si>
    <t>4810</t>
  </si>
  <si>
    <t>Rezerwy</t>
  </si>
  <si>
    <t>25 546 250,60</t>
  </si>
  <si>
    <t>80101</t>
  </si>
  <si>
    <t>Szkoły podstawowe</t>
  </si>
  <si>
    <t>4240</t>
  </si>
  <si>
    <t>Zakup środków dydaktycznych i książek</t>
  </si>
  <si>
    <t>7 800,00</t>
  </si>
  <si>
    <t>4480</t>
  </si>
  <si>
    <t>Podatek od nieruchomości</t>
  </si>
  <si>
    <t>80103</t>
  </si>
  <si>
    <t>Oddziały przedszkolne w szkołach podstawowych</t>
  </si>
  <si>
    <t>32 164,00</t>
  </si>
  <si>
    <t>8 500,00</t>
  </si>
  <si>
    <t>2 100,00</t>
  </si>
  <si>
    <t xml:space="preserve">Przedszkola </t>
  </si>
  <si>
    <t>5 867 011,00</t>
  </si>
  <si>
    <t>2540</t>
  </si>
  <si>
    <t>1 443 800,00</t>
  </si>
  <si>
    <t>90 821,00</t>
  </si>
  <si>
    <t>2 446 600,00</t>
  </si>
  <si>
    <t>184 632,00</t>
  </si>
  <si>
    <t>459 213,00</t>
  </si>
  <si>
    <t>65 209,00</t>
  </si>
  <si>
    <t>124 500,00</t>
  </si>
  <si>
    <t>4220</t>
  </si>
  <si>
    <t>Zakup środków żywności</t>
  </si>
  <si>
    <t>422 290,00</t>
  </si>
  <si>
    <t>15 000,00</t>
  </si>
  <si>
    <t>248 000,00</t>
  </si>
  <si>
    <t>36 850,00</t>
  </si>
  <si>
    <t>6 500,00</t>
  </si>
  <si>
    <t>79 000,00</t>
  </si>
  <si>
    <t>4330</t>
  </si>
  <si>
    <t>Zakup usług przez jednostki samorządu terytorialnego od innych jednostek samorządu terytorialnego</t>
  </si>
  <si>
    <t>48 000,00</t>
  </si>
  <si>
    <t>2 410,00</t>
  </si>
  <si>
    <t>127 286,00</t>
  </si>
  <si>
    <t>400,00</t>
  </si>
  <si>
    <t>500,00</t>
  </si>
  <si>
    <t>80110</t>
  </si>
  <si>
    <t>3 340 106,00</t>
  </si>
  <si>
    <t>2320</t>
  </si>
  <si>
    <t>Dotacje celowe przekazane dla powiatu na zadania bieżące realizowane na podstawie porozumień (umów) między jednostkami samorządu terytorialnego</t>
  </si>
  <si>
    <t>900 000,00</t>
  </si>
  <si>
    <t>436 080,00</t>
  </si>
  <si>
    <t>46 087,00</t>
  </si>
  <si>
    <t>1 199 700,00</t>
  </si>
  <si>
    <t>125 654,00</t>
  </si>
  <si>
    <t>225 465,00</t>
  </si>
  <si>
    <t>132 800,00</t>
  </si>
  <si>
    <t>65 900,00</t>
  </si>
  <si>
    <t>2 500,00</t>
  </si>
  <si>
    <t>1 200,00</t>
  </si>
  <si>
    <t>56 556,00</t>
  </si>
  <si>
    <t>1 002 520,00</t>
  </si>
  <si>
    <t>80146</t>
  </si>
  <si>
    <t>Dokształcanie i doskonalenie nauczycieli</t>
  </si>
  <si>
    <t>100 839,00</t>
  </si>
  <si>
    <t>22 000,00</t>
  </si>
  <si>
    <t>78 839,00</t>
  </si>
  <si>
    <t>Stołówki szkolne i przedszkolne</t>
  </si>
  <si>
    <t>713 616,00</t>
  </si>
  <si>
    <t>273 700,00</t>
  </si>
  <si>
    <t>20 247,00</t>
  </si>
  <si>
    <t>47 562,00</t>
  </si>
  <si>
    <t>6 762,00</t>
  </si>
  <si>
    <t>27 100,00</t>
  </si>
  <si>
    <t>7 250,00</t>
  </si>
  <si>
    <t>9 995,00</t>
  </si>
  <si>
    <t>12 000,00</t>
  </si>
  <si>
    <t>80149</t>
  </si>
  <si>
    <t>Realizacja zadań wymagających stosowania specjalnej organizacji nauki i metod pracy dla dzieci w przedszkolach, oddziałach przedszkolnych w szkołach podstawowych i innych formach wychowania przedszkolnego</t>
  </si>
  <si>
    <t>305 073,00</t>
  </si>
  <si>
    <t>4 483,00</t>
  </si>
  <si>
    <t>177 800,00</t>
  </si>
  <si>
    <t>12 610,00</t>
  </si>
  <si>
    <t>33 780,00</t>
  </si>
  <si>
    <t>5 009,00</t>
  </si>
  <si>
    <t>8 925,00</t>
  </si>
  <si>
    <t>2 966,00</t>
  </si>
  <si>
    <t>80150</t>
  </si>
  <si>
    <t>Realizacja zadań wymagających stosowania specjalnej organizacji nauki i metod pracy dla dzieci i młodzieży w szkołach podstawowych</t>
  </si>
  <si>
    <t>449 564,00</t>
  </si>
  <si>
    <t>9 365,00</t>
  </si>
  <si>
    <t>309 800,00</t>
  </si>
  <si>
    <t>17 387,00</t>
  </si>
  <si>
    <t>56 458,00</t>
  </si>
  <si>
    <t>8 083,00</t>
  </si>
  <si>
    <t>9 600,00</t>
  </si>
  <si>
    <t>7 000,00</t>
  </si>
  <si>
    <t>10 500,00</t>
  </si>
  <si>
    <t>3 800,00</t>
  </si>
  <si>
    <t>300,00</t>
  </si>
  <si>
    <t>10 771,00</t>
  </si>
  <si>
    <t>80152</t>
  </si>
  <si>
    <t>Realizacja zadań wymagających stosowania specjalnej organizacji nauki i metod pracy dla dzieci i młodzieży w gimnazjach i klasach dotychczasowego gimnazjum prowadzonych w innych typach szkół, liceach ogólnokształcących, technikach, branżowych szkołach I stopnia i klasach dotychczasowej zasadniczej szkoły zawodowej prowadzonych w branżowych szkołach I stopnia oraz szkołach artystycznych</t>
  </si>
  <si>
    <t>24 255,00</t>
  </si>
  <si>
    <t>100,00</t>
  </si>
  <si>
    <t>20 200,00</t>
  </si>
  <si>
    <t>3 462,00</t>
  </si>
  <si>
    <t>493,00</t>
  </si>
  <si>
    <t>771 457,60</t>
  </si>
  <si>
    <t>2007</t>
  </si>
  <si>
    <t>Dotacje celowe w ramach programów finansowanych z udziałem środków europejskich oraz środków, o których mowa w art. 5 ust. 1 pkt 3 oraz ust. 3 pkt 5 i 6 ustawy, lub płatności w ramach budżetu środków europejskich, z wyłączeniem wydatków klasyfikowanych w paragrafie 205</t>
  </si>
  <si>
    <t>151 741,00</t>
  </si>
  <si>
    <t>2009</t>
  </si>
  <si>
    <t>17 691,22</t>
  </si>
  <si>
    <t>16 500,00</t>
  </si>
  <si>
    <t>3247</t>
  </si>
  <si>
    <t>Stypendia dla uczniów</t>
  </si>
  <si>
    <t>26 867,56</t>
  </si>
  <si>
    <t>3249</t>
  </si>
  <si>
    <t>3 132,44</t>
  </si>
  <si>
    <t>4017</t>
  </si>
  <si>
    <t>240 552,34</t>
  </si>
  <si>
    <t>4019</t>
  </si>
  <si>
    <t>28 041,54</t>
  </si>
  <si>
    <t>983,00</t>
  </si>
  <si>
    <t>4117</t>
  </si>
  <si>
    <t>41 156,28</t>
  </si>
  <si>
    <t>4119</t>
  </si>
  <si>
    <t>4 797,65</t>
  </si>
  <si>
    <t>140,00</t>
  </si>
  <si>
    <t>4127</t>
  </si>
  <si>
    <t>5 893,54</t>
  </si>
  <si>
    <t>4129</t>
  </si>
  <si>
    <t>687,03</t>
  </si>
  <si>
    <t>5 720,00</t>
  </si>
  <si>
    <t>3 200,00</t>
  </si>
  <si>
    <t>29 280,00</t>
  </si>
  <si>
    <t>4309</t>
  </si>
  <si>
    <t>42 507,00</t>
  </si>
  <si>
    <t>152 567,00</t>
  </si>
  <si>
    <t>851</t>
  </si>
  <si>
    <t>355 000,00</t>
  </si>
  <si>
    <t>85153</t>
  </si>
  <si>
    <t>2 240,00</t>
  </si>
  <si>
    <t>4 560,00</t>
  </si>
  <si>
    <t>85154</t>
  </si>
  <si>
    <t>335 200,00</t>
  </si>
  <si>
    <t>2710</t>
  </si>
  <si>
    <t>Dotacja celowa na pomoc finansową udzielaną między jednostkami samorządu terytorialnego na dofinansowanie własnych zadań bieżących</t>
  </si>
  <si>
    <t>3 714,00</t>
  </si>
  <si>
    <t>379,00</t>
  </si>
  <si>
    <t>142 360,00</t>
  </si>
  <si>
    <t>23 649,00</t>
  </si>
  <si>
    <t>80 148,00</t>
  </si>
  <si>
    <t>950,00</t>
  </si>
  <si>
    <t>85195</t>
  </si>
  <si>
    <t>1 050,00</t>
  </si>
  <si>
    <t>852</t>
  </si>
  <si>
    <t>4 106 594,00</t>
  </si>
  <si>
    <t>85202</t>
  </si>
  <si>
    <t>Domy pomocy społecznej</t>
  </si>
  <si>
    <t>640 000,00</t>
  </si>
  <si>
    <t>85205</t>
  </si>
  <si>
    <t>Zadania w zakresie przeciwdziałania przemocy w rodzinie</t>
  </si>
  <si>
    <t>85213</t>
  </si>
  <si>
    <t>Składki na ubezpieczenie zdrowotne opłacane za osoby pobierające niektóre świadczenia z pomocy społecznej, niektóre świadczenia rodzinne oraz za osoby uczestniczące w zajęciach w centrum integracji społecznej.</t>
  </si>
  <si>
    <t>111 851,00</t>
  </si>
  <si>
    <t>2910</t>
  </si>
  <si>
    <t>Zwrot dotacji oraz płatności wykorzystanych niezgodnie z przeznaczeniem lub wykorzystanych z naruszeniem procedur, o których mowa w art. 184 ustawy, pobranych nienależnie lub w nadmiernej wysokości</t>
  </si>
  <si>
    <t>250,00</t>
  </si>
  <si>
    <t>4130</t>
  </si>
  <si>
    <t>111 601,00</t>
  </si>
  <si>
    <t>85214</t>
  </si>
  <si>
    <t>396 560,00</t>
  </si>
  <si>
    <t>3110</t>
  </si>
  <si>
    <t>85215</t>
  </si>
  <si>
    <t>400 000,00</t>
  </si>
  <si>
    <t>85216</t>
  </si>
  <si>
    <t>274 446,00</t>
  </si>
  <si>
    <t>273 946,00</t>
  </si>
  <si>
    <t>85219</t>
  </si>
  <si>
    <t>1 408 561,00</t>
  </si>
  <si>
    <t>10 557,00</t>
  </si>
  <si>
    <t>859 818,00</t>
  </si>
  <si>
    <t>65 395,00</t>
  </si>
  <si>
    <t>163 144,00</t>
  </si>
  <si>
    <t>22 895,00</t>
  </si>
  <si>
    <t>63 000,00</t>
  </si>
  <si>
    <t>43 000,00</t>
  </si>
  <si>
    <t>11 000,00</t>
  </si>
  <si>
    <t>14 000,00</t>
  </si>
  <si>
    <t>29 252,00</t>
  </si>
  <si>
    <t>85228</t>
  </si>
  <si>
    <t>576 176,00</t>
  </si>
  <si>
    <t>85230</t>
  </si>
  <si>
    <t>Pomoc w zakresie dożywiania</t>
  </si>
  <si>
    <t>85232</t>
  </si>
  <si>
    <t>150 000,00</t>
  </si>
  <si>
    <t>85295</t>
  </si>
  <si>
    <t>853</t>
  </si>
  <si>
    <t>574 662,73</t>
  </si>
  <si>
    <t>85395</t>
  </si>
  <si>
    <t>3117</t>
  </si>
  <si>
    <t>99 649,60</t>
  </si>
  <si>
    <t>3119</t>
  </si>
  <si>
    <t>70 200,00</t>
  </si>
  <si>
    <t>79 786,15</t>
  </si>
  <si>
    <t>5 857,19</t>
  </si>
  <si>
    <t>13 931,23</t>
  </si>
  <si>
    <t>1 022,73</t>
  </si>
  <si>
    <t>1 955,13</t>
  </si>
  <si>
    <t>143,55</t>
  </si>
  <si>
    <t>4137</t>
  </si>
  <si>
    <t>6 523,20</t>
  </si>
  <si>
    <t>4177</t>
  </si>
  <si>
    <t>49 600,00</t>
  </si>
  <si>
    <t>4217</t>
  </si>
  <si>
    <t>751,58</t>
  </si>
  <si>
    <t>4219</t>
  </si>
  <si>
    <t>88,42</t>
  </si>
  <si>
    <t>4307</t>
  </si>
  <si>
    <t>192 786,92</t>
  </si>
  <si>
    <t>14 827,03</t>
  </si>
  <si>
    <t>4417</t>
  </si>
  <si>
    <t>32 509,47</t>
  </si>
  <si>
    <t>4419</t>
  </si>
  <si>
    <t>530,53</t>
  </si>
  <si>
    <t>4437</t>
  </si>
  <si>
    <t>854</t>
  </si>
  <si>
    <t>Edukacyjna opieka wychowawcza</t>
  </si>
  <si>
    <t>968 924,00</t>
  </si>
  <si>
    <t>85401</t>
  </si>
  <si>
    <t>Świetlice szkolne</t>
  </si>
  <si>
    <t>897 074,00</t>
  </si>
  <si>
    <t>4 383,00</t>
  </si>
  <si>
    <t>640 800,00</t>
  </si>
  <si>
    <t>50 836,00</t>
  </si>
  <si>
    <t>116 990,00</t>
  </si>
  <si>
    <t>16 712,00</t>
  </si>
  <si>
    <t>16 900,00</t>
  </si>
  <si>
    <t>27 053,00</t>
  </si>
  <si>
    <t>85415</t>
  </si>
  <si>
    <t>Pomoc materialna dla uczniów o charakterze socjalnym</t>
  </si>
  <si>
    <t>3240</t>
  </si>
  <si>
    <t>85416</t>
  </si>
  <si>
    <t>Pomoc materialna dla uczniów o charakterze motywacyjnym</t>
  </si>
  <si>
    <t>11 850,00</t>
  </si>
  <si>
    <t>855</t>
  </si>
  <si>
    <t>21 574 916,00</t>
  </si>
  <si>
    <t>85501</t>
  </si>
  <si>
    <t>Świadczenie wychowawcze</t>
  </si>
  <si>
    <t>13 523 240,00</t>
  </si>
  <si>
    <t>13 306 849,00</t>
  </si>
  <si>
    <t>7 600,00</t>
  </si>
  <si>
    <t>20 533,00</t>
  </si>
  <si>
    <t>2 888,00</t>
  </si>
  <si>
    <t>2 370,00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</si>
  <si>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</si>
  <si>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</si>
  <si>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85502</t>
  </si>
  <si>
    <t xml:space="preserve">Świadczenia rodzinne, świadczenie z funduszu alimentacyjnego oraz składki na ubezpieczenia emerytalne i rentowe z ubezpieczenia społecznego
</t>
  </si>
  <si>
    <t>7 613 368,00</t>
  </si>
  <si>
    <t>7 106 912,00</t>
  </si>
  <si>
    <t>140 000,00</t>
  </si>
  <si>
    <t>9 200,00</t>
  </si>
  <si>
    <t>276 923,00</t>
  </si>
  <si>
    <t>3 778,00</t>
  </si>
  <si>
    <t>3 555,00</t>
  </si>
  <si>
    <t>85504</t>
  </si>
  <si>
    <t>Wspieranie rodziny</t>
  </si>
  <si>
    <t>137 180,00</t>
  </si>
  <si>
    <t>96 400,00</t>
  </si>
  <si>
    <t>6 550,00</t>
  </si>
  <si>
    <t>17 970,00</t>
  </si>
  <si>
    <t>2 520,00</t>
  </si>
  <si>
    <t>4 740,00</t>
  </si>
  <si>
    <t>85508</t>
  </si>
  <si>
    <t>Rodziny zastępcze</t>
  </si>
  <si>
    <t>141 128,00</t>
  </si>
  <si>
    <t>85510</t>
  </si>
  <si>
    <t>Działalność placówek opiekuńczo-wychowawczych</t>
  </si>
  <si>
    <t>160 000,00</t>
  </si>
  <si>
    <t>4 524 494,22</t>
  </si>
  <si>
    <t>Gospodarka ściekowa i ochrona wód</t>
  </si>
  <si>
    <t>275 000,00</t>
  </si>
  <si>
    <t>80 000,00</t>
  </si>
  <si>
    <t>Dotacje celowe z budżetu na finansowanie lub dofinansowanie kosztów realizacji inwestycji i zakupów inwestycyjnych jednostek nie zaliczanych do sektora finansów publicznych</t>
  </si>
  <si>
    <t>90002</t>
  </si>
  <si>
    <t>2 133 836,49</t>
  </si>
  <si>
    <t>153 277,33</t>
  </si>
  <si>
    <t>11 195,52</t>
  </si>
  <si>
    <t>28 272,88</t>
  </si>
  <si>
    <t>4 029,58</t>
  </si>
  <si>
    <t>29 000,00</t>
  </si>
  <si>
    <t>1 870 522,18</t>
  </si>
  <si>
    <t>5 039,00</t>
  </si>
  <si>
    <t>90003</t>
  </si>
  <si>
    <t>Oczyszczanie miast i wsi</t>
  </si>
  <si>
    <t>269 100,00</t>
  </si>
  <si>
    <t>86 300,00</t>
  </si>
  <si>
    <t>177 300,00</t>
  </si>
  <si>
    <t>21 000,00</t>
  </si>
  <si>
    <t>272 022,59</t>
  </si>
  <si>
    <t>120 000,00</t>
  </si>
  <si>
    <t>343,80</t>
  </si>
  <si>
    <t>49,00</t>
  </si>
  <si>
    <t>6 607,20</t>
  </si>
  <si>
    <t>Dotacja celowa na pomoc finansową udzielaną między jednostkami samorządu terytorialnego na dofinansowanie własnych zadań inwestycyjnych i zakupów inwestycyjnych</t>
  </si>
  <si>
    <t>142 022,59</t>
  </si>
  <si>
    <t>908 000,00</t>
  </si>
  <si>
    <t>550 000,00</t>
  </si>
  <si>
    <t>358 000,00</t>
  </si>
  <si>
    <t>90019</t>
  </si>
  <si>
    <t>90095</t>
  </si>
  <si>
    <t>238 535,14</t>
  </si>
  <si>
    <t>3 812,60</t>
  </si>
  <si>
    <t>543,39</t>
  </si>
  <si>
    <t>22 179,15</t>
  </si>
  <si>
    <t>167 000,00</t>
  </si>
  <si>
    <t>9 378 467,38</t>
  </si>
  <si>
    <t>92105</t>
  </si>
  <si>
    <t>1 294 659,89</t>
  </si>
  <si>
    <t>2480</t>
  </si>
  <si>
    <t>1 115 250,00</t>
  </si>
  <si>
    <t>516,00</t>
  </si>
  <si>
    <t>74,00</t>
  </si>
  <si>
    <t>58 094,88</t>
  </si>
  <si>
    <t>34 778,56</t>
  </si>
  <si>
    <t>1 329,00</t>
  </si>
  <si>
    <t>17 917,45</t>
  </si>
  <si>
    <t>402 784,20</t>
  </si>
  <si>
    <t>402 115,00</t>
  </si>
  <si>
    <t>669,20</t>
  </si>
  <si>
    <t>7 471 200,87</t>
  </si>
  <si>
    <t>566 330,00</t>
  </si>
  <si>
    <t>5 869 139,00</t>
  </si>
  <si>
    <t>1 035 731,87</t>
  </si>
  <si>
    <t>92120</t>
  </si>
  <si>
    <t>2720</t>
  </si>
  <si>
    <t>79 822,42</t>
  </si>
  <si>
    <t>1 300,00</t>
  </si>
  <si>
    <t>46 722,42</t>
  </si>
  <si>
    <t>31 800,00</t>
  </si>
  <si>
    <t>886 061,20</t>
  </si>
  <si>
    <t>10 314,00</t>
  </si>
  <si>
    <t>1 470,00</t>
  </si>
  <si>
    <t>379 484,56</t>
  </si>
  <si>
    <t>32 000,00</t>
  </si>
  <si>
    <t>76 092,64</t>
  </si>
  <si>
    <t>47 000,00</t>
  </si>
  <si>
    <t>83 703 191,61</t>
  </si>
  <si>
    <t>Wartość</t>
  </si>
  <si>
    <t>Plan wydatków Gminy Rogoźno na 2018 rok</t>
  </si>
  <si>
    <t>Załącznik nr 1 do projektu Uchwały nr ...........
Rady Miejskiej w Rogoźnie
w sprawie uchwały budżetowej na 2018 rok</t>
  </si>
  <si>
    <t>0750</t>
  </si>
  <si>
    <t>Wpływy z najmu i dzierżawy składników majątkowych Skarbu Państwa, jednostek samorządu terytorialnego lub innych jednostek zaliczanych do sektora finansów publicznych oraz innych umów o podobnym charakterze</t>
  </si>
  <si>
    <t>1 456 500,00</t>
  </si>
  <si>
    <t>0470</t>
  </si>
  <si>
    <t>Wpływy z opłat za trwały zarząd, użytkowanie i służebności</t>
  </si>
  <si>
    <t>0550</t>
  </si>
  <si>
    <t>Wpływy z opłat z tytułu użytkowania wieczystego nieruchomości</t>
  </si>
  <si>
    <t>334 500,00</t>
  </si>
  <si>
    <t>0760</t>
  </si>
  <si>
    <t>Wpływy z tytułu przekształcenia prawa użytkowania wieczystego przysługującego osobom fizycznym w prawo własności</t>
  </si>
  <si>
    <t>0770</t>
  </si>
  <si>
    <t>Wpłaty z tytułu odpłatnego nabycia prawa własności oraz prawa użytkowania wieczystego nieruchomości</t>
  </si>
  <si>
    <t>1 000 000,00</t>
  </si>
  <si>
    <t>144 828,41</t>
  </si>
  <si>
    <t>2010</t>
  </si>
  <si>
    <t>Dotacje celowe otrzymane z budżetu państwa na realizację zadań bieżących z zakresu administracji rządowej oraz innych zadań zleconych gminie (związkom gmin, związkom powiatowo-gminnym) ustawami</t>
  </si>
  <si>
    <t>1 600,41</t>
  </si>
  <si>
    <t>0570</t>
  </si>
  <si>
    <t>Wpływy z tytułu grzywien, mandatów i innych kar pieniężnych od osób fizycznych</t>
  </si>
  <si>
    <t>0970</t>
  </si>
  <si>
    <t>Wpływy z różnych dochodów</t>
  </si>
  <si>
    <t>600,41</t>
  </si>
  <si>
    <t>756</t>
  </si>
  <si>
    <t>Dochody od osób prawnych, od osób fizycznych i od innych jednostek nieposiadających osobowości prawnej oraz wydatki związane z ich poborem</t>
  </si>
  <si>
    <t>24 769 958,20</t>
  </si>
  <si>
    <t>75601</t>
  </si>
  <si>
    <t>Wpływy z podatku dochodowego od osób fizycznych</t>
  </si>
  <si>
    <t>0350</t>
  </si>
  <si>
    <t>Wpływy z podatku od działalności gospodarczej osób fizycznych, opłacanego w formie karty podatkowej</t>
  </si>
  <si>
    <t>75615</t>
  </si>
  <si>
    <t>Wpływy z podatku rolnego, podatku leśnego, podatku od czynności cywilnoprawnych, podatków i opłat lokalnych od osób prawnych i innych jednostek organizacyjnych</t>
  </si>
  <si>
    <t>6 680 917,20</t>
  </si>
  <si>
    <t>0310</t>
  </si>
  <si>
    <t>Wpływy z podatku od nieruchomości</t>
  </si>
  <si>
    <t>6 063 600,00</t>
  </si>
  <si>
    <t>0320</t>
  </si>
  <si>
    <t>Wpływy z podatku rolnego</t>
  </si>
  <si>
    <t>85 525,00</t>
  </si>
  <si>
    <t>0330</t>
  </si>
  <si>
    <t>Wpływy z podatku leśnego</t>
  </si>
  <si>
    <t>164 257,00</t>
  </si>
  <si>
    <t>0340</t>
  </si>
  <si>
    <t>Wpływy z podatku od środków transportowych</t>
  </si>
  <si>
    <t>78 942,00</t>
  </si>
  <si>
    <t>0500</t>
  </si>
  <si>
    <t>Wpływy z podatku od czynności cywilnoprawnych</t>
  </si>
  <si>
    <t>0910</t>
  </si>
  <si>
    <t>Wpływy z odsetek od nieterminowych wpłat z tytułu podatków i opłat</t>
  </si>
  <si>
    <t>2 593,20</t>
  </si>
  <si>
    <t>2680</t>
  </si>
  <si>
    <t>Rekompensaty utraconych dochodów w podatkach i opłatach lokalnych</t>
  </si>
  <si>
    <t>280 000,00</t>
  </si>
  <si>
    <t>75616</t>
  </si>
  <si>
    <t>Wpływy z podatku rolnego, podatku leśnego, podatku od spadków i darowizn, podatku od czynności cywilno-prawnych oraz podatków i opłat lokalnych od osób fizycznych</t>
  </si>
  <si>
    <t>4 748 758,00</t>
  </si>
  <si>
    <t>3 079 865,00</t>
  </si>
  <si>
    <t>678 900,00</t>
  </si>
  <si>
    <t>9 056,00</t>
  </si>
  <si>
    <t>369 937,00</t>
  </si>
  <si>
    <t>0360</t>
  </si>
  <si>
    <t>Wpływy z podatku od spadków i darowizn</t>
  </si>
  <si>
    <t>0430</t>
  </si>
  <si>
    <t>Wpływy z opłaty targowej</t>
  </si>
  <si>
    <t>500 000,00</t>
  </si>
  <si>
    <t>0640</t>
  </si>
  <si>
    <t>Wpływy z tytułu kosztów egzekucyjnych, opłaty komorniczej i kosztów upomnień</t>
  </si>
  <si>
    <t>75618</t>
  </si>
  <si>
    <t>393 000,00</t>
  </si>
  <si>
    <t>0410</t>
  </si>
  <si>
    <t>Wpływy z opłaty skarbowej</t>
  </si>
  <si>
    <t>0480</t>
  </si>
  <si>
    <t>Wpływy z opłat za zezwolenia na sprzedaż napojów alkoholowych</t>
  </si>
  <si>
    <t>343 000,00</t>
  </si>
  <si>
    <t>75621</t>
  </si>
  <si>
    <t>Udziały gmin w podatkach stanowiących dochód budżetu państwa</t>
  </si>
  <si>
    <t>12 887 283,00</t>
  </si>
  <si>
    <t>0010</t>
  </si>
  <si>
    <t>11 387 283,00</t>
  </si>
  <si>
    <t>0020</t>
  </si>
  <si>
    <t>Wpływy z podatku dochodowego od osób prawnych</t>
  </si>
  <si>
    <t>1 500 000,00</t>
  </si>
  <si>
    <t>19 150 527,00</t>
  </si>
  <si>
    <t>75801</t>
  </si>
  <si>
    <t>Część oświatowa subwencji ogólnej dla jednostek samorządu terytorialnego</t>
  </si>
  <si>
    <t>14 116 149,00</t>
  </si>
  <si>
    <t>2920</t>
  </si>
  <si>
    <t>Subwencje ogólne z budżetu państwa</t>
  </si>
  <si>
    <t>75807</t>
  </si>
  <si>
    <t>Część wyrównawcza subwencji ogólnej dla gmin</t>
  </si>
  <si>
    <t>4 751 658,00</t>
  </si>
  <si>
    <t>75814</t>
  </si>
  <si>
    <t>Różne rozliczenia finansowe</t>
  </si>
  <si>
    <t>55 000,00</t>
  </si>
  <si>
    <t>0920</t>
  </si>
  <si>
    <t>Wpływy z pozostałych odsetek</t>
  </si>
  <si>
    <t>75831</t>
  </si>
  <si>
    <t>Część równoważąca subwencji ogólnej dla gmin</t>
  </si>
  <si>
    <t>227 720,00</t>
  </si>
  <si>
    <t>2 033 327,60</t>
  </si>
  <si>
    <t>96 830,00</t>
  </si>
  <si>
    <t>2030</t>
  </si>
  <si>
    <t>Dotacje celowe otrzymane z budżetu państwa na realizację własnych zadań bieżących gmin (związków gmin, związków powiatowo-gminnych)</t>
  </si>
  <si>
    <t>80 830,00</t>
  </si>
  <si>
    <t>1 044 120,00</t>
  </si>
  <si>
    <t>0660</t>
  </si>
  <si>
    <t>Wpływy z opłat za korzystanie z wychowania przedszkolnego</t>
  </si>
  <si>
    <t>110 800,00</t>
  </si>
  <si>
    <t>0670</t>
  </si>
  <si>
    <t>Wpływy z opłat za korzystanie z wyżywienia w jednostkach realizujących zadania z zakresu wychowania przedszkolnego</t>
  </si>
  <si>
    <t>8 790,00</t>
  </si>
  <si>
    <t>482 240,00</t>
  </si>
  <si>
    <t>Dotacje celowe otrzymane z gminy na zadania bieżące realizowane na podstawie porozumień (umów) między jednostkami samorządu terytorialnego</t>
  </si>
  <si>
    <t>318 000,00</t>
  </si>
  <si>
    <t>2700</t>
  </si>
  <si>
    <t>Środki na dofinansowanie własnych zadań bieżących gmin, powiatów (związków gmin, związków powiatowo-gminnych,związków powiatów), samorządów województw, pozyskane z innych źródeł</t>
  </si>
  <si>
    <t>559 377,60</t>
  </si>
  <si>
    <t>0839</t>
  </si>
  <si>
    <t>38 817,00</t>
  </si>
  <si>
    <t>Dotacje celowe w ramach programów finansowanych z udziałem środków europejskich oraz środków, o których mowa w art.5 ust.1 pkt 3 oraz ust. 3 pkt 5 i 6 ustawy, lub płatności w ramach budżetu środków europejskich, z wyłączeniem dochodów klasyfikowanych w paragrafie 205</t>
  </si>
  <si>
    <t>2057</t>
  </si>
  <si>
    <t>Dotacje celowe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</si>
  <si>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314 469,72</t>
  </si>
  <si>
    <t>2059</t>
  </si>
  <si>
    <t>36 658,66</t>
  </si>
  <si>
    <t>863 411,00</t>
  </si>
  <si>
    <t>109 851,00</t>
  </si>
  <si>
    <t>59 683,00</t>
  </si>
  <si>
    <t>49 918,00</t>
  </si>
  <si>
    <t>Wpływy ze zwrotów dotacji oraz płatności wykorzystanych niezgodnie z przeznaczeniem lub wykorzystanych z naruszeniem procedur, o których mowa w art. 184 ustawy, pobranych nienależnie lub w nadmiernej wysokości</t>
  </si>
  <si>
    <t>56 560,00</t>
  </si>
  <si>
    <t>234 446,00</t>
  </si>
  <si>
    <t>233 946,00</t>
  </si>
  <si>
    <t>151 253,00</t>
  </si>
  <si>
    <t>311 301,00</t>
  </si>
  <si>
    <t>276 176,00</t>
  </si>
  <si>
    <t>Dochody jednostek samorządu terytorialnego związane z realizacją zadań z zakresu administracji rządowej oraz innych zadań zleconych ustawami</t>
  </si>
  <si>
    <t>125,00</t>
  </si>
  <si>
    <t>496 119,91</t>
  </si>
  <si>
    <t>477 993,28</t>
  </si>
  <si>
    <t>18 126,63</t>
  </si>
  <si>
    <t>21 198 608,00</t>
  </si>
  <si>
    <t>0900</t>
  </si>
  <si>
    <t>Wpływy z odsetek od dotacji oraz płatności: wykorzystanych niezgodnie z przeznaczeniem lub wykorzystanych z naruszeniem procedur, o których mowa w art. 184 ustawy, pobranych nienależnie lub w nadmiernej wysokości</t>
  </si>
  <si>
    <t>2060</t>
  </si>
  <si>
    <t>Dotacje celowe otrzymane z budżetu państwa na zadania bieżące z zakresu administracji rządowej zlecone
gminom (związkom gmin, związkom powiatowo-gminnym), związane z realizacją świadczenia wychowawczego
stanowiącego pomoc państwa w wychowywaniu dzieci</t>
  </si>
  <si>
    <t>13 512 240,00</t>
  </si>
  <si>
    <t>7 675 368,00</t>
  </si>
  <si>
    <t>7 583 368,00</t>
  </si>
  <si>
    <t>62 000,00</t>
  </si>
  <si>
    <t>2 157 836,49</t>
  </si>
  <si>
    <t>2 063 836,49</t>
  </si>
  <si>
    <t>2 059 836,49</t>
  </si>
  <si>
    <t>84 000,00</t>
  </si>
  <si>
    <t>171 793,00</t>
  </si>
  <si>
    <t>6258</t>
  </si>
  <si>
    <t>Dotacje celowe w ramach programów finansowych z udziałem środków europejskich oraz środków, o których mowa w art. 5 ust. 3 pkt 5 lit. a i b ustawy, lub płatności w ramach budżetu środków europejskich, realizowanych przez jednostki samorządu terytorialnego</t>
  </si>
  <si>
    <t>72 567 409,61</t>
  </si>
  <si>
    <t>Plan dochodów Gminy Rogoźno na 2018 rok</t>
  </si>
  <si>
    <t xml:space="preserve">Źródła finansowania
w 2018 roku / Dochody własne/ kredyty i pożyczki
</t>
  </si>
  <si>
    <t>na podstawie porozumień między jednostkami samorządu terytorialnego 
w 2018 roku</t>
  </si>
  <si>
    <t xml:space="preserve">                          Rady Miejskiej w Rogoźnie</t>
  </si>
  <si>
    <t xml:space="preserve">                                                             w sprawie uchwały budżetowej Gminy na 2018 rok </t>
  </si>
  <si>
    <t>Planowane środki finansowe
 na 2018 rok</t>
  </si>
  <si>
    <t xml:space="preserve">                                                                      Załącznik nr 6 do projektu Uchwały Nr …</t>
  </si>
  <si>
    <t>Załącznik nr 2 do projektu uchwały nr .........
Rady Miejskiej w Rogoźnie
w sprawie uchwały budżetowej na 2018 rok</t>
  </si>
  <si>
    <t>12 215 487,00</t>
  </si>
  <si>
    <t>435 984,00</t>
  </si>
  <si>
    <t>7 908 800,00</t>
  </si>
  <si>
    <t>581 128,00</t>
  </si>
  <si>
    <t>1 502 480,00</t>
  </si>
  <si>
    <t>214 711,00</t>
  </si>
  <si>
    <t>54 716,00</t>
  </si>
  <si>
    <t>332 150,00</t>
  </si>
  <si>
    <t>29 500,00</t>
  </si>
  <si>
    <t>398 000,00</t>
  </si>
  <si>
    <t>82 400,00</t>
  </si>
  <si>
    <t>23 000,00</t>
  </si>
  <si>
    <t>185 400,00</t>
  </si>
  <si>
    <t>40 520,00</t>
  </si>
  <si>
    <t>11 600,00</t>
  </si>
  <si>
    <t>9 900,00</t>
  </si>
  <si>
    <t>402 198,00</t>
  </si>
  <si>
    <t>756 322,00</t>
  </si>
  <si>
    <t>17 422,00</t>
  </si>
  <si>
    <t>511 200,00</t>
  </si>
  <si>
    <t>38 094,00</t>
  </si>
  <si>
    <t>92 244,00</t>
  </si>
  <si>
    <t>13 216,00</t>
  </si>
  <si>
    <t>26 600,00</t>
  </si>
  <si>
    <t>800,00</t>
  </si>
  <si>
    <t>3 400,00</t>
  </si>
  <si>
    <t>25 746,00</t>
  </si>
  <si>
    <t>80113</t>
  </si>
  <si>
    <t>Dowożenie uczniów do szkół</t>
  </si>
  <si>
    <t>Tabela nr 1 do załącznika nr 12</t>
  </si>
  <si>
    <t>WYDATKI NA PRZEDSIĘWIĘCIA W RAMACH FUNDUSZU SOŁECKIEGO W 2018 ROKU</t>
  </si>
  <si>
    <t>Nazwa sołectwa/ przedsięwzięcia</t>
  </si>
  <si>
    <t>Liczba mieszkańców
na dzień 30.06.2017r.</t>
  </si>
  <si>
    <t>Plan funduszu sołeckiego</t>
  </si>
  <si>
    <t>Wykonanie</t>
  </si>
  <si>
    <t>% wykonania</t>
  </si>
  <si>
    <t>Budowa zadaszenia - wiaty przed świetlica wijską</t>
  </si>
  <si>
    <t>Utrzymanie zieleni i ogródka Jordanowskiego</t>
  </si>
  <si>
    <t>Organizacja imprez kulturalno-sportowych w tym: wsparcie Koła Gospodyń Wiejskich</t>
  </si>
  <si>
    <t>Utrzymanie dróg gminnych - zakup kamienia</t>
  </si>
  <si>
    <t>Zakup kamer dla SP w Budziszewku</t>
  </si>
  <si>
    <t>Organizacja imprez kulturalno-sportowych</t>
  </si>
  <si>
    <t>Pielęgnacja zieleni na boisku sportowym</t>
  </si>
  <si>
    <t>Zakup paliwa do remontu dróg gminnych</t>
  </si>
  <si>
    <t>Wyposażenie i utrzymanie świetlicy wiejskiej i terenu wokół</t>
  </si>
  <si>
    <t>Organizacja imprez kulturalnych i modernizacja tablic ogłoszeniowych</t>
  </si>
  <si>
    <t>Utrzymanie boiska sportowego</t>
  </si>
  <si>
    <t>Pielęgnacja poboczy gminnych</t>
  </si>
  <si>
    <t xml:space="preserve">Zakup wyposażenia do sali wiejskiej oraz jej utrzymanie </t>
  </si>
  <si>
    <t>Wsparcie zespołu Gościnianka</t>
  </si>
  <si>
    <t xml:space="preserve">Prace pielęgnacyjne na boisku sportowym </t>
  </si>
  <si>
    <t>Zakup materiałów na budowę wiaty zewnątrznej przy sali wiejskiej</t>
  </si>
  <si>
    <t>Zakup artykułów edukacyjnych dla Przedszkola w Parkowie</t>
  </si>
  <si>
    <t>Utrzymanie porządku, czystości świetlicy, terenu przy świetlicy i placu zabaw</t>
  </si>
  <si>
    <t>Zakup wieńca dożynkowego</t>
  </si>
  <si>
    <t>Zakup materialów do wykonania tablic informacyjnych</t>
  </si>
  <si>
    <t>Utrzymanie murawy na boisku sportowym  - 700 zl i montaż urządzeń do ćwiczeń w siłowni zewnętrznej na boisku - 5.000 zł</t>
  </si>
  <si>
    <t>6.</t>
  </si>
  <si>
    <t>Zakup tablicy wolnostojącej</t>
  </si>
  <si>
    <t>Zakup sprzętu sportowego GLPN</t>
  </si>
  <si>
    <t>7.</t>
  </si>
  <si>
    <t>Utrzymanie swietlicy i terenu wokół - zakup wyposażenia kuchni i klimatyzacji</t>
  </si>
  <si>
    <t>Zakup wyposażenia kuchni</t>
  </si>
  <si>
    <t>Zakup sprzętu RTV na potrzeby świetlicy</t>
  </si>
  <si>
    <t>Pielęgnacja boiska sportowego</t>
  </si>
  <si>
    <t>8.</t>
  </si>
  <si>
    <t xml:space="preserve">Utwardzenie dróg gruntowych </t>
  </si>
  <si>
    <t>Kultywowanie tradycji święcenia pól</t>
  </si>
  <si>
    <t>9.</t>
  </si>
  <si>
    <t>Moja samotnia nad jeziorem Nienawiskim (Program Wielkoposka Odnowa Wsi)</t>
  </si>
  <si>
    <t>Naprawa drógi gminnych</t>
  </si>
  <si>
    <t>Utrzymanie świetlicy - całkowita wymiana podłogi</t>
  </si>
  <si>
    <t>Spotkanie integracyjne mieszkańców</t>
  </si>
  <si>
    <t xml:space="preserve">Zakup huśtawki </t>
  </si>
  <si>
    <t>10.</t>
  </si>
  <si>
    <t>Nasza świetlica nośnikiem kultury</t>
  </si>
  <si>
    <t>Festyn rodzinny - razem lepiej i weselej</t>
  </si>
  <si>
    <t>11.</t>
  </si>
  <si>
    <t>Pielęgnacja poboczy drogi gminnej</t>
  </si>
  <si>
    <t>12.</t>
  </si>
  <si>
    <t>Udział w projekcie "Odnowa Wsi" - Budowa wiaty przy stawie</t>
  </si>
  <si>
    <t>Wykonanie projektu oświetlenia między posesjami  128-130 w Parkowie</t>
  </si>
  <si>
    <t>Zakup kontenera socjalnego z kabinami WC</t>
  </si>
  <si>
    <t>Wyłożenie kostką wjazdu i dojścia na płytę na placu OSP</t>
  </si>
  <si>
    <t>Wsparcie działalności szkoły</t>
  </si>
  <si>
    <t>Wsparcie działań biblioteki publicznej</t>
  </si>
  <si>
    <t>Organizacja imprez sportowych, dbanie o boiska i place zabaw</t>
  </si>
  <si>
    <t>13.</t>
  </si>
  <si>
    <t>Centrum Integracyjno - sportowe w Pruścach (w ramach Programu Wielkopolska Odnowa Wsi)</t>
  </si>
  <si>
    <t>Zakup kruszywa i utwardzenie dróg gminnych</t>
  </si>
  <si>
    <t>Zakup wyposażenie dla OSP w Pruścach</t>
  </si>
  <si>
    <t>Wykonanie tarasu - wiaty za salą OSP</t>
  </si>
  <si>
    <t>Utrzymanie boisk wiejskich w Pruścach i Siernikach</t>
  </si>
  <si>
    <t>Zakup elementów siłowni zewnetrzej na boisko wiejskie w Siernikach</t>
  </si>
  <si>
    <t>14.</t>
  </si>
  <si>
    <t>Zamontowanie oświetlenia na działce 582</t>
  </si>
  <si>
    <t>Organizacja imprez kulturalnych i sportowych - pikniki rozdzinne</t>
  </si>
  <si>
    <t>Zakup drewna na ławki</t>
  </si>
  <si>
    <t>Zakup namiotu</t>
  </si>
  <si>
    <t>15.</t>
  </si>
  <si>
    <t>Wsparcie działalności przedszkola " Słonbeczne Skrzaty " w Parkowie</t>
  </si>
  <si>
    <t>Wsparcie działalności Szkoły w Parkowie</t>
  </si>
  <si>
    <t>Pielęgnacja i utrzymanie terenów zielonych</t>
  </si>
  <si>
    <t>Organizacja imprez kulturalnych i sportowych</t>
  </si>
  <si>
    <t>16.</t>
  </si>
  <si>
    <t>Zakup gruzu i wyrównanie drogi</t>
  </si>
  <si>
    <t>Utrzmanie terenów zielonych i pielęgnacja boiska</t>
  </si>
  <si>
    <t>Zakup kosiarki dla wsi Międzylesie</t>
  </si>
  <si>
    <t>Utyrzymanie świetlicy i zakup opału</t>
  </si>
  <si>
    <t xml:space="preserve">Kultura i sport </t>
  </si>
  <si>
    <t>17.</t>
  </si>
  <si>
    <t>Organizacja warsztatów edukacyjno-integracyjnych</t>
  </si>
  <si>
    <t>Aktywne lato na wsi</t>
  </si>
  <si>
    <t>Organizacja festynu środowiskowego</t>
  </si>
  <si>
    <t>Urządzenie i wyposażenie Centrum Intergacji</t>
  </si>
  <si>
    <t>Poprawa estetyki przy Amfiteatrze wraz z zagospodarowaniem miejsca rekreacji i sportu wraz z wykonaniem monitoringu</t>
  </si>
  <si>
    <t>Budowa wiaty biesiadnej wraz z budynkiem przyległym -etap II</t>
  </si>
  <si>
    <t>Budowa wiaty biesiadnej wraz z budynkiem przyległym - etap II</t>
  </si>
  <si>
    <t>Zakup wraz z montażem okien i parapetów do świetlicy wiejskiej</t>
  </si>
  <si>
    <t>Ruch to zdrowie - Utrzymanie i organizacja centrum sportowo-rekreacyjno-wypoczynkowego przy świetlicy wiejskiej</t>
  </si>
  <si>
    <t>Utrzymanie świetlicy wiejskiej</t>
  </si>
  <si>
    <t xml:space="preserve">Poprawa estetyki terenu przy amfiteatrze wraz  z zagospodarowaniem miejsca rekreacji i sportu i wykonaniem monitoringu </t>
  </si>
  <si>
    <t>5</t>
  </si>
  <si>
    <t>170 000,00</t>
  </si>
  <si>
    <t>336 592,64</t>
  </si>
  <si>
    <t>549 468,56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</si>
</sst>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\ _z_ł_-;\-* #,##0.00\ _z_ł_-;_-* \-??\ _z_ł_-;_-@_-"/>
    <numFmt numFmtId="165" formatCode="#,##0.00_ ;\-#,##0.00\ "/>
    <numFmt numFmtId="166" formatCode="???"/>
    <numFmt numFmtId="167" formatCode="????"/>
    <numFmt numFmtId="168" formatCode="?????"/>
    <numFmt numFmtId="169" formatCode="???.??0\,00"/>
    <numFmt numFmtId="170" formatCode="0000"/>
    <numFmt numFmtId="171" formatCode="?"/>
    <numFmt numFmtId="172" formatCode="??.??0\,00"/>
    <numFmt numFmtId="173" formatCode="?.??0\,00"/>
    <numFmt numFmtId="174" formatCode="#,##0.00\ [$zł-415];[Red]\-#,##0.00\ [$zł-415]"/>
    <numFmt numFmtId="175" formatCode="#,##0.00\ &quot;zł&quot;"/>
  </numFmts>
  <fonts count="10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8"/>
      <color indexed="8"/>
      <name val="Arial"/>
      <family val="2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sz val="10"/>
      <name val="Times New Roman"/>
      <family val="1"/>
      <charset val="238"/>
    </font>
    <font>
      <b/>
      <sz val="10"/>
      <color indexed="12"/>
      <name val="Times New Roman"/>
      <family val="1"/>
    </font>
    <font>
      <sz val="9"/>
      <name val="Arial"/>
      <family val="2"/>
      <charset val="1"/>
    </font>
    <font>
      <sz val="10"/>
      <name val="Arial"/>
      <family val="2"/>
      <charset val="1"/>
    </font>
    <font>
      <sz val="9"/>
      <color indexed="8"/>
      <name val="Arial"/>
      <family val="2"/>
      <charset val="1"/>
    </font>
    <font>
      <b/>
      <sz val="12"/>
      <name val="Arial"/>
      <family val="2"/>
      <charset val="1"/>
    </font>
    <font>
      <b/>
      <sz val="8.5"/>
      <color indexed="8"/>
      <name val="Arial"/>
      <family val="2"/>
      <charset val="1"/>
    </font>
    <font>
      <sz val="12"/>
      <name val="Calibri"/>
      <family val="2"/>
      <charset val="238"/>
    </font>
    <font>
      <b/>
      <sz val="10"/>
      <color indexed="8"/>
      <name val="Arial"/>
      <family val="2"/>
      <charset val="1"/>
    </font>
    <font>
      <b/>
      <sz val="10"/>
      <name val="Arial"/>
      <family val="2"/>
      <charset val="238"/>
    </font>
    <font>
      <sz val="10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1"/>
    </font>
    <font>
      <b/>
      <sz val="9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1"/>
    </font>
    <font>
      <i/>
      <sz val="9"/>
      <name val="Arial"/>
      <family val="2"/>
      <charset val="238"/>
    </font>
    <font>
      <i/>
      <sz val="8"/>
      <name val="Arial"/>
      <family val="2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11"/>
      <name val="Arial CE"/>
      <charset val="238"/>
    </font>
    <font>
      <sz val="8"/>
      <name val="Arial"/>
      <family val="2"/>
      <charset val="1"/>
    </font>
    <font>
      <b/>
      <sz val="8"/>
      <name val="Arial"/>
      <family val="2"/>
      <charset val="1"/>
    </font>
    <font>
      <sz val="8"/>
      <color indexed="8"/>
      <name val="Arial"/>
      <family val="2"/>
      <charset val="1"/>
    </font>
    <font>
      <i/>
      <sz val="9"/>
      <color indexed="8"/>
      <name val="Arial"/>
      <family val="2"/>
      <charset val="1"/>
    </font>
    <font>
      <b/>
      <sz val="11"/>
      <name val="Arial"/>
      <family val="2"/>
      <charset val="1"/>
    </font>
    <font>
      <b/>
      <sz val="8"/>
      <color indexed="8"/>
      <name val="Arial"/>
      <family val="2"/>
      <charset val="1"/>
    </font>
    <font>
      <i/>
      <sz val="9"/>
      <name val="Arial CE"/>
      <charset val="238"/>
    </font>
    <font>
      <b/>
      <i/>
      <sz val="9"/>
      <name val="Arial CE"/>
      <charset val="238"/>
    </font>
    <font>
      <b/>
      <sz val="12"/>
      <color theme="1"/>
      <name val="Arial"/>
      <family val="2"/>
      <charset val="238"/>
    </font>
    <font>
      <sz val="8.25"/>
      <color indexed="8"/>
      <name val="Arial"/>
      <family val="2"/>
      <charset val="238"/>
    </font>
    <font>
      <b/>
      <sz val="8.25"/>
      <color theme="1"/>
      <name val="Arial"/>
      <family val="2"/>
      <charset val="238"/>
    </font>
    <font>
      <sz val="8.25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8.25"/>
      <color rgb="FFFF0000"/>
      <name val="Arial"/>
      <family val="2"/>
      <charset val="238"/>
    </font>
    <font>
      <sz val="8.25"/>
      <color rgb="FFFF0000"/>
      <name val="Arial"/>
      <family val="2"/>
      <charset val="238"/>
    </font>
    <font>
      <sz val="8.25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.25"/>
      <name val="Arial"/>
      <family val="2"/>
      <charset val="238"/>
    </font>
    <font>
      <sz val="12"/>
      <color theme="1"/>
      <name val="Arial"/>
      <family val="2"/>
      <charset val="238"/>
    </font>
    <font>
      <b/>
      <sz val="8.5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sz val="8.5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.5"/>
      <name val="Times New Roman"/>
      <family val="1"/>
      <charset val="238"/>
    </font>
    <font>
      <sz val="8.5"/>
      <name val="Times New Roman"/>
      <family val="1"/>
    </font>
    <font>
      <b/>
      <sz val="8.5"/>
      <name val="Times New Roman"/>
      <family val="1"/>
      <charset val="238"/>
    </font>
    <font>
      <sz val="8.5"/>
      <name val="Arial CE"/>
      <charset val="238"/>
    </font>
    <font>
      <sz val="9"/>
      <color indexed="8"/>
      <name val="Arial"/>
      <family val="2"/>
      <charset val="238"/>
    </font>
    <font>
      <i/>
      <sz val="9"/>
      <color theme="1"/>
      <name val="Calibri"/>
      <family val="2"/>
      <charset val="238"/>
      <scheme val="minor"/>
    </font>
    <font>
      <i/>
      <sz val="9"/>
      <color theme="1"/>
      <name val="Times New Roman"/>
      <family val="1"/>
      <charset val="238"/>
    </font>
    <font>
      <i/>
      <vertAlign val="superscript"/>
      <sz val="9"/>
      <color theme="1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i/>
      <sz val="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7"/>
      <color indexed="8"/>
      <name val="Arial"/>
      <family val="2"/>
      <charset val="204"/>
    </font>
    <font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name val="Arial CE"/>
      <charset val="238"/>
    </font>
    <font>
      <i/>
      <sz val="10"/>
      <name val="Arial"/>
      <family val="2"/>
      <charset val="238"/>
    </font>
    <font>
      <i/>
      <sz val="10"/>
      <name val="Arial CE"/>
      <family val="2"/>
      <charset val="238"/>
    </font>
    <font>
      <sz val="8"/>
      <name val="Arial CE"/>
      <charset val="238"/>
    </font>
    <font>
      <sz val="8"/>
      <color indexed="8"/>
      <name val="Arial"/>
      <charset val="204"/>
    </font>
    <font>
      <sz val="10"/>
      <color indexed="8"/>
      <name val="Arial"/>
      <charset val="204"/>
    </font>
    <font>
      <b/>
      <sz val="10"/>
      <color indexed="8"/>
      <name val="Arial"/>
      <charset val="204"/>
    </font>
    <font>
      <b/>
      <sz val="8.25"/>
      <color indexed="8"/>
      <name val="Arial"/>
      <charset val="204"/>
    </font>
    <font>
      <sz val="12"/>
      <color indexed="8"/>
      <name val="Arial"/>
      <charset val="204"/>
    </font>
    <font>
      <sz val="8.25"/>
      <color indexed="8"/>
      <name val="Arial"/>
      <charset val="204"/>
    </font>
    <font>
      <b/>
      <sz val="9"/>
      <color indexed="8"/>
      <name val="Arial"/>
      <charset val="204"/>
    </font>
    <font>
      <b/>
      <sz val="8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i/>
      <sz val="11"/>
      <name val="Arial"/>
      <family val="2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22"/>
        <bgColor indexed="44"/>
      </patternFill>
    </fill>
    <fill>
      <patternFill patternType="solid">
        <fgColor indexed="13"/>
        <bgColor indexed="3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14999847407452621"/>
        <bgColor indexed="23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46"/>
      </patternFill>
    </fill>
    <fill>
      <patternFill patternType="solid">
        <fgColor indexed="31"/>
        <bgColor indexed="46"/>
      </patternFill>
    </fill>
    <fill>
      <patternFill patternType="solid">
        <fgColor theme="0"/>
        <bgColor indexed="46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0"/>
      </patternFill>
    </fill>
    <fill>
      <patternFill patternType="solid">
        <fgColor indexed="10"/>
        <bgColor indexed="0"/>
      </patternFill>
    </fill>
    <fill>
      <patternFill patternType="solid">
        <fgColor indexed="11"/>
        <bgColor indexed="0"/>
      </patternFill>
    </fill>
  </fills>
  <borders count="115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thin">
        <color indexed="8"/>
      </bottom>
      <diagonal/>
    </border>
  </borders>
  <cellStyleXfs count="43">
    <xf numFmtId="0" fontId="0" fillId="0" borderId="0"/>
    <xf numFmtId="0" fontId="2" fillId="0" borderId="0"/>
    <xf numFmtId="0" fontId="4" fillId="3" borderId="0" applyNumberFormat="0" applyBorder="0" applyAlignment="0" applyProtection="0"/>
    <xf numFmtId="164" fontId="10" fillId="0" borderId="0" applyFill="0" applyBorder="0" applyAlignment="0" applyProtection="0"/>
    <xf numFmtId="0" fontId="11" fillId="0" borderId="0"/>
    <xf numFmtId="0" fontId="10" fillId="0" borderId="0"/>
    <xf numFmtId="0" fontId="4" fillId="0" borderId="0"/>
    <xf numFmtId="0" fontId="5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  <xf numFmtId="0" fontId="12" fillId="0" borderId="0" applyNumberFormat="0" applyFill="0" applyBorder="0" applyAlignment="0" applyProtection="0">
      <alignment vertical="top"/>
    </xf>
    <xf numFmtId="0" fontId="13" fillId="0" borderId="0"/>
    <xf numFmtId="0" fontId="2" fillId="0" borderId="0"/>
    <xf numFmtId="0" fontId="13" fillId="0" borderId="0"/>
    <xf numFmtId="0" fontId="4" fillId="0" borderId="0"/>
    <xf numFmtId="0" fontId="13" fillId="0" borderId="0"/>
    <xf numFmtId="0" fontId="2" fillId="0" borderId="0"/>
    <xf numFmtId="44" fontId="13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  <xf numFmtId="0" fontId="12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  <xf numFmtId="0" fontId="86" fillId="0" borderId="0" applyNumberFormat="0" applyFill="0" applyBorder="0" applyAlignment="0" applyProtection="0">
      <alignment vertical="top"/>
    </xf>
    <xf numFmtId="0" fontId="86" fillId="0" borderId="0" applyNumberFormat="0" applyFill="0" applyBorder="0" applyAlignment="0" applyProtection="0">
      <alignment vertical="top"/>
    </xf>
    <xf numFmtId="0" fontId="4" fillId="0" borderId="0"/>
    <xf numFmtId="0" fontId="81" fillId="0" borderId="0"/>
    <xf numFmtId="0" fontId="93" fillId="0" borderId="0" applyNumberFormat="0" applyFill="0" applyBorder="0" applyAlignment="0" applyProtection="0">
      <alignment vertical="top"/>
    </xf>
    <xf numFmtId="0" fontId="4" fillId="0" borderId="0"/>
    <xf numFmtId="0" fontId="2" fillId="0" borderId="0"/>
    <xf numFmtId="0" fontId="5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</cellStyleXfs>
  <cellXfs count="1021">
    <xf numFmtId="0" fontId="0" fillId="0" borderId="0" xfId="0"/>
    <xf numFmtId="0" fontId="2" fillId="0" borderId="0" xfId="1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0" borderId="0" xfId="1" applyFont="1"/>
    <xf numFmtId="0" fontId="7" fillId="0" borderId="0" xfId="1" applyFont="1" applyAlignment="1">
      <alignment horizontal="center" wrapText="1"/>
    </xf>
    <xf numFmtId="0" fontId="2" fillId="0" borderId="0" xfId="1" applyAlignment="1">
      <alignment horizontal="right"/>
    </xf>
    <xf numFmtId="0" fontId="7" fillId="0" borderId="4" xfId="1" applyFont="1" applyBorder="1" applyAlignment="1">
      <alignment horizontal="right" vertical="top"/>
    </xf>
    <xf numFmtId="0" fontId="8" fillId="0" borderId="5" xfId="1" applyFont="1" applyBorder="1" applyAlignment="1">
      <alignment horizontal="center" vertical="top"/>
    </xf>
    <xf numFmtId="0" fontId="9" fillId="0" borderId="5" xfId="1" applyFont="1" applyBorder="1" applyAlignment="1">
      <alignment horizontal="left" vertical="top"/>
    </xf>
    <xf numFmtId="4" fontId="8" fillId="0" borderId="5" xfId="1" applyNumberFormat="1" applyFont="1" applyBorder="1" applyAlignment="1">
      <alignment vertical="top"/>
    </xf>
    <xf numFmtId="4" fontId="8" fillId="0" borderId="6" xfId="1" applyNumberFormat="1" applyFont="1" applyBorder="1" applyAlignment="1">
      <alignment vertical="top"/>
    </xf>
    <xf numFmtId="0" fontId="7" fillId="0" borderId="7" xfId="1" applyFont="1" applyBorder="1" applyAlignment="1">
      <alignment horizontal="right" vertical="top"/>
    </xf>
    <xf numFmtId="0" fontId="8" fillId="0" borderId="8" xfId="1" applyFont="1" applyBorder="1" applyAlignment="1">
      <alignment horizontal="center" vertical="top"/>
    </xf>
    <xf numFmtId="4" fontId="8" fillId="0" borderId="8" xfId="1" applyNumberFormat="1" applyFont="1" applyBorder="1" applyAlignment="1">
      <alignment vertical="top"/>
    </xf>
    <xf numFmtId="4" fontId="8" fillId="0" borderId="9" xfId="1" applyNumberFormat="1" applyFont="1" applyBorder="1" applyAlignment="1">
      <alignment vertical="top"/>
    </xf>
    <xf numFmtId="0" fontId="9" fillId="0" borderId="8" xfId="1" applyFont="1" applyBorder="1" applyAlignment="1">
      <alignment horizontal="left" vertical="top" wrapText="1"/>
    </xf>
    <xf numFmtId="0" fontId="7" fillId="2" borderId="4" xfId="1" applyFont="1" applyFill="1" applyBorder="1" applyAlignment="1">
      <alignment horizontal="right" vertical="top"/>
    </xf>
    <xf numFmtId="0" fontId="7" fillId="2" borderId="5" xfId="1" applyFont="1" applyFill="1" applyBorder="1" applyAlignment="1">
      <alignment horizontal="right" vertical="top"/>
    </xf>
    <xf numFmtId="0" fontId="7" fillId="2" borderId="5" xfId="1" applyFont="1" applyFill="1" applyBorder="1" applyAlignment="1">
      <alignment horizontal="right" vertical="center"/>
    </xf>
    <xf numFmtId="4" fontId="7" fillId="2" borderId="5" xfId="1" applyNumberFormat="1" applyFont="1" applyFill="1" applyBorder="1" applyAlignment="1">
      <alignment horizontal="right" vertical="center"/>
    </xf>
    <xf numFmtId="4" fontId="7" fillId="2" borderId="6" xfId="1" applyNumberFormat="1" applyFont="1" applyFill="1" applyBorder="1" applyAlignment="1">
      <alignment horizontal="right" vertical="center"/>
    </xf>
    <xf numFmtId="0" fontId="7" fillId="2" borderId="10" xfId="1" applyFont="1" applyFill="1" applyBorder="1" applyAlignment="1">
      <alignment horizontal="right" vertical="top"/>
    </xf>
    <xf numFmtId="0" fontId="7" fillId="2" borderId="11" xfId="1" applyFont="1" applyFill="1" applyBorder="1" applyAlignment="1">
      <alignment horizontal="right" vertical="top"/>
    </xf>
    <xf numFmtId="0" fontId="7" fillId="2" borderId="11" xfId="1" applyFont="1" applyFill="1" applyBorder="1" applyAlignment="1">
      <alignment horizontal="right" vertical="center"/>
    </xf>
    <xf numFmtId="0" fontId="2" fillId="0" borderId="0" xfId="16"/>
    <xf numFmtId="0" fontId="3" fillId="0" borderId="0" xfId="16" applyFont="1"/>
    <xf numFmtId="0" fontId="14" fillId="0" borderId="0" xfId="16" applyFont="1"/>
    <xf numFmtId="0" fontId="5" fillId="0" borderId="0" xfId="16" applyFont="1"/>
    <xf numFmtId="0" fontId="2" fillId="0" borderId="0" xfId="16" applyAlignment="1">
      <alignment vertical="center"/>
    </xf>
    <xf numFmtId="0" fontId="15" fillId="0" borderId="1" xfId="16" applyFont="1" applyBorder="1" applyAlignment="1">
      <alignment horizontal="center" vertical="center" wrapText="1"/>
    </xf>
    <xf numFmtId="0" fontId="15" fillId="0" borderId="2" xfId="16" applyFont="1" applyBorder="1" applyAlignment="1">
      <alignment horizontal="center" vertical="center" wrapText="1"/>
    </xf>
    <xf numFmtId="0" fontId="15" fillId="0" borderId="13" xfId="16" applyFont="1" applyBorder="1" applyAlignment="1">
      <alignment horizontal="center" vertical="center" wrapText="1"/>
    </xf>
    <xf numFmtId="0" fontId="15" fillId="0" borderId="3" xfId="16" applyFont="1" applyBorder="1" applyAlignment="1">
      <alignment horizontal="left" vertical="center" wrapText="1"/>
    </xf>
    <xf numFmtId="49" fontId="14" fillId="0" borderId="4" xfId="16" applyNumberFormat="1" applyFont="1" applyBorder="1" applyAlignment="1">
      <alignment horizontal="center"/>
    </xf>
    <xf numFmtId="49" fontId="14" fillId="0" borderId="5" xfId="16" applyNumberFormat="1" applyFont="1" applyBorder="1" applyAlignment="1">
      <alignment horizontal="center"/>
    </xf>
    <xf numFmtId="49" fontId="14" fillId="0" borderId="14" xfId="16" applyNumberFormat="1" applyFont="1" applyBorder="1" applyAlignment="1">
      <alignment horizontal="center"/>
    </xf>
    <xf numFmtId="49" fontId="14" fillId="0" borderId="6" xfId="16" applyNumberFormat="1" applyFont="1" applyBorder="1" applyAlignment="1">
      <alignment horizontal="center"/>
    </xf>
    <xf numFmtId="49" fontId="16" fillId="0" borderId="4" xfId="16" applyNumberFormat="1" applyFont="1" applyBorder="1" applyAlignment="1">
      <alignment horizontal="center" vertical="top"/>
    </xf>
    <xf numFmtId="49" fontId="2" fillId="0" borderId="5" xfId="16" applyNumberFormat="1" applyFont="1" applyBorder="1" applyAlignment="1">
      <alignment horizontal="left" vertical="top" wrapText="1"/>
    </xf>
    <xf numFmtId="49" fontId="2" fillId="0" borderId="5" xfId="16" applyNumberFormat="1" applyFont="1" applyBorder="1" applyAlignment="1">
      <alignment horizontal="center" vertical="center"/>
    </xf>
    <xf numFmtId="4" fontId="2" fillId="0" borderId="5" xfId="16" applyNumberFormat="1" applyFont="1" applyBorder="1" applyAlignment="1">
      <alignment horizontal="right" vertical="center"/>
    </xf>
    <xf numFmtId="0" fontId="14" fillId="0" borderId="15" xfId="16" applyFont="1" applyBorder="1" applyAlignment="1">
      <alignment horizontal="left" vertical="top" wrapText="1"/>
    </xf>
    <xf numFmtId="4" fontId="2" fillId="0" borderId="6" xfId="16" applyNumberFormat="1" applyFont="1" applyBorder="1" applyAlignment="1">
      <alignment horizontal="center" vertical="center"/>
    </xf>
    <xf numFmtId="0" fontId="2" fillId="0" borderId="8" xfId="16" applyFont="1" applyBorder="1" applyAlignment="1">
      <alignment horizontal="left" vertical="top" wrapText="1"/>
    </xf>
    <xf numFmtId="49" fontId="2" fillId="0" borderId="8" xfId="16" applyNumberFormat="1" applyBorder="1" applyAlignment="1">
      <alignment horizontal="center" vertical="center"/>
    </xf>
    <xf numFmtId="4" fontId="2" fillId="0" borderId="8" xfId="16" applyNumberFormat="1" applyBorder="1" applyAlignment="1">
      <alignment horizontal="right" vertical="center"/>
    </xf>
    <xf numFmtId="0" fontId="14" fillId="0" borderId="8" xfId="16" applyFont="1" applyBorder="1" applyAlignment="1">
      <alignment horizontal="left" vertical="top" wrapText="1"/>
    </xf>
    <xf numFmtId="4" fontId="2" fillId="0" borderId="9" xfId="16" applyNumberFormat="1" applyBorder="1" applyAlignment="1">
      <alignment horizontal="center" vertical="center"/>
    </xf>
    <xf numFmtId="0" fontId="2" fillId="0" borderId="15" xfId="16" applyFont="1" applyBorder="1" applyAlignment="1">
      <alignment horizontal="left" vertical="top" wrapText="1"/>
    </xf>
    <xf numFmtId="49" fontId="2" fillId="0" borderId="15" xfId="16" applyNumberFormat="1" applyBorder="1" applyAlignment="1">
      <alignment horizontal="center" vertical="center"/>
    </xf>
    <xf numFmtId="4" fontId="2" fillId="0" borderId="15" xfId="16" applyNumberFormat="1" applyBorder="1" applyAlignment="1">
      <alignment horizontal="right" vertical="center"/>
    </xf>
    <xf numFmtId="4" fontId="2" fillId="0" borderId="16" xfId="16" applyNumberFormat="1" applyBorder="1" applyAlignment="1">
      <alignment horizontal="center" vertical="center"/>
    </xf>
    <xf numFmtId="0" fontId="2" fillId="0" borderId="17" xfId="16" applyFont="1" applyBorder="1" applyAlignment="1">
      <alignment horizontal="left" vertical="top" wrapText="1"/>
    </xf>
    <xf numFmtId="49" fontId="2" fillId="0" borderId="17" xfId="16" applyNumberFormat="1" applyBorder="1" applyAlignment="1">
      <alignment horizontal="center" vertical="center"/>
    </xf>
    <xf numFmtId="4" fontId="2" fillId="0" borderId="17" xfId="16" applyNumberFormat="1" applyBorder="1" applyAlignment="1">
      <alignment horizontal="right" vertical="center"/>
    </xf>
    <xf numFmtId="0" fontId="14" fillId="0" borderId="18" xfId="16" applyFont="1" applyBorder="1" applyAlignment="1">
      <alignment horizontal="left" vertical="top" wrapText="1"/>
    </xf>
    <xf numFmtId="4" fontId="2" fillId="0" borderId="19" xfId="16" applyNumberFormat="1" applyBorder="1" applyAlignment="1">
      <alignment horizontal="center" vertical="center"/>
    </xf>
    <xf numFmtId="4" fontId="2" fillId="0" borderId="0" xfId="16" applyNumberFormat="1"/>
    <xf numFmtId="0" fontId="2" fillId="0" borderId="0" xfId="16" applyFont="1"/>
    <xf numFmtId="0" fontId="2" fillId="0" borderId="0" xfId="16" applyFont="1" applyAlignment="1">
      <alignment wrapText="1"/>
    </xf>
    <xf numFmtId="0" fontId="13" fillId="0" borderId="0" xfId="15"/>
    <xf numFmtId="0" fontId="19" fillId="4" borderId="25" xfId="15" applyFont="1" applyFill="1" applyBorder="1" applyAlignment="1">
      <alignment horizontal="center" vertical="top" wrapText="1"/>
    </xf>
    <xf numFmtId="0" fontId="18" fillId="4" borderId="26" xfId="15" applyFont="1" applyFill="1" applyBorder="1" applyAlignment="1">
      <alignment vertical="top" wrapText="1"/>
    </xf>
    <xf numFmtId="4" fontId="18" fillId="4" borderId="26" xfId="15" applyNumberFormat="1" applyFont="1" applyFill="1" applyBorder="1" applyAlignment="1">
      <alignment horizontal="right" vertical="top" wrapText="1"/>
    </xf>
    <xf numFmtId="0" fontId="20" fillId="5" borderId="26" xfId="15" applyFont="1" applyFill="1" applyBorder="1" applyAlignment="1">
      <alignment horizontal="center" vertical="top" wrapText="1"/>
    </xf>
    <xf numFmtId="0" fontId="19" fillId="5" borderId="26" xfId="15" applyFont="1" applyFill="1" applyBorder="1" applyAlignment="1">
      <alignment horizontal="center" vertical="top" wrapText="1"/>
    </xf>
    <xf numFmtId="0" fontId="20" fillId="5" borderId="26" xfId="15" applyFont="1" applyFill="1" applyBorder="1" applyAlignment="1">
      <alignment vertical="top" wrapText="1"/>
    </xf>
    <xf numFmtId="4" fontId="20" fillId="5" borderId="26" xfId="15" applyNumberFormat="1" applyFont="1" applyFill="1" applyBorder="1" applyAlignment="1">
      <alignment horizontal="right" vertical="top" wrapText="1"/>
    </xf>
    <xf numFmtId="0" fontId="21" fillId="0" borderId="26" xfId="15" applyFont="1" applyBorder="1" applyAlignment="1">
      <alignment horizontal="center" vertical="top" wrapText="1"/>
    </xf>
    <xf numFmtId="0" fontId="21" fillId="0" borderId="26" xfId="15" applyFont="1" applyBorder="1" applyAlignment="1">
      <alignment vertical="top" wrapText="1"/>
    </xf>
    <xf numFmtId="4" fontId="21" fillId="0" borderId="26" xfId="15" applyNumberFormat="1" applyFont="1" applyBorder="1" applyAlignment="1">
      <alignment horizontal="right" vertical="top" wrapText="1"/>
    </xf>
    <xf numFmtId="0" fontId="19" fillId="0" borderId="30" xfId="15" applyFont="1" applyBorder="1" applyAlignment="1">
      <alignment horizontal="center" vertical="top" wrapText="1"/>
    </xf>
    <xf numFmtId="4" fontId="21" fillId="0" borderId="31" xfId="15" applyNumberFormat="1" applyFont="1" applyBorder="1" applyAlignment="1">
      <alignment horizontal="right" vertical="top" wrapText="1"/>
    </xf>
    <xf numFmtId="4" fontId="21" fillId="0" borderId="30" xfId="15" applyNumberFormat="1" applyFont="1" applyBorder="1" applyAlignment="1">
      <alignment horizontal="right" vertical="top" wrapText="1"/>
    </xf>
    <xf numFmtId="0" fontId="19" fillId="0" borderId="31" xfId="15" applyFont="1" applyBorder="1" applyAlignment="1">
      <alignment horizontal="center" vertical="top" wrapText="1"/>
    </xf>
    <xf numFmtId="0" fontId="20" fillId="6" borderId="26" xfId="15" applyFont="1" applyFill="1" applyBorder="1" applyAlignment="1">
      <alignment horizontal="center" vertical="top" wrapText="1"/>
    </xf>
    <xf numFmtId="0" fontId="19" fillId="6" borderId="26" xfId="15" applyFont="1" applyFill="1" applyBorder="1" applyAlignment="1">
      <alignment horizontal="center" vertical="top" wrapText="1"/>
    </xf>
    <xf numFmtId="0" fontId="22" fillId="6" borderId="26" xfId="15" applyFont="1" applyFill="1" applyBorder="1" applyAlignment="1">
      <alignment vertical="top" wrapText="1"/>
    </xf>
    <xf numFmtId="4" fontId="20" fillId="6" borderId="26" xfId="15" applyNumberFormat="1" applyFont="1" applyFill="1" applyBorder="1" applyAlignment="1">
      <alignment horizontal="right" vertical="top" wrapText="1"/>
    </xf>
    <xf numFmtId="4" fontId="20" fillId="0" borderId="26" xfId="15" applyNumberFormat="1" applyFont="1" applyBorder="1" applyAlignment="1">
      <alignment horizontal="right" vertical="top" wrapText="1"/>
    </xf>
    <xf numFmtId="0" fontId="19" fillId="4" borderId="26" xfId="15" applyFont="1" applyFill="1" applyBorder="1" applyAlignment="1">
      <alignment horizontal="center" vertical="top" wrapText="1"/>
    </xf>
    <xf numFmtId="4" fontId="20" fillId="5" borderId="26" xfId="17" applyNumberFormat="1" applyFont="1" applyFill="1" applyBorder="1" applyAlignment="1">
      <alignment horizontal="right" vertical="top" wrapText="1"/>
    </xf>
    <xf numFmtId="0" fontId="21" fillId="0" borderId="32" xfId="15" applyFont="1" applyBorder="1" applyAlignment="1">
      <alignment horizontal="center" vertical="top" wrapText="1"/>
    </xf>
    <xf numFmtId="0" fontId="21" fillId="0" borderId="25" xfId="15" applyFont="1" applyBorder="1" applyAlignment="1">
      <alignment vertical="top" wrapText="1"/>
    </xf>
    <xf numFmtId="0" fontId="20" fillId="5" borderId="32" xfId="15" applyFont="1" applyFill="1" applyBorder="1" applyAlignment="1">
      <alignment horizontal="center" vertical="top" wrapText="1"/>
    </xf>
    <xf numFmtId="0" fontId="19" fillId="5" borderId="25" xfId="15" applyFont="1" applyFill="1" applyBorder="1" applyAlignment="1">
      <alignment horizontal="center" vertical="top" wrapText="1"/>
    </xf>
    <xf numFmtId="0" fontId="20" fillId="5" borderId="25" xfId="15" applyFont="1" applyFill="1" applyBorder="1" applyAlignment="1">
      <alignment vertical="top" wrapText="1"/>
    </xf>
    <xf numFmtId="4" fontId="20" fillId="5" borderId="25" xfId="15" applyNumberFormat="1" applyFont="1" applyFill="1" applyBorder="1" applyAlignment="1">
      <alignment horizontal="right" vertical="top" wrapText="1"/>
    </xf>
    <xf numFmtId="0" fontId="20" fillId="7" borderId="34" xfId="15" applyFont="1" applyFill="1" applyBorder="1" applyAlignment="1">
      <alignment horizontal="center" vertical="top" wrapText="1"/>
    </xf>
    <xf numFmtId="0" fontId="21" fillId="7" borderId="26" xfId="15" applyFont="1" applyFill="1" applyBorder="1" applyAlignment="1">
      <alignment horizontal="center" vertical="top" wrapText="1"/>
    </xf>
    <xf numFmtId="0" fontId="21" fillId="7" borderId="26" xfId="15" applyFont="1" applyFill="1" applyBorder="1" applyAlignment="1">
      <alignment vertical="top" wrapText="1"/>
    </xf>
    <xf numFmtId="4" fontId="21" fillId="7" borderId="26" xfId="15" applyNumberFormat="1" applyFont="1" applyFill="1" applyBorder="1" applyAlignment="1">
      <alignment horizontal="right" vertical="top" wrapText="1"/>
    </xf>
    <xf numFmtId="0" fontId="13" fillId="0" borderId="36" xfId="15" applyBorder="1" applyAlignment="1">
      <alignment vertical="center"/>
    </xf>
    <xf numFmtId="0" fontId="7" fillId="0" borderId="36" xfId="15" applyFont="1" applyBorder="1" applyAlignment="1">
      <alignment horizontal="right" vertical="center"/>
    </xf>
    <xf numFmtId="4" fontId="7" fillId="0" borderId="36" xfId="15" applyNumberFormat="1" applyFont="1" applyBorder="1" applyAlignment="1">
      <alignment vertical="center"/>
    </xf>
    <xf numFmtId="0" fontId="16" fillId="0" borderId="0" xfId="15" applyFont="1" applyAlignment="1">
      <alignment vertical="top"/>
    </xf>
    <xf numFmtId="0" fontId="16" fillId="0" borderId="0" xfId="15" applyFont="1" applyAlignment="1">
      <alignment vertical="top" wrapText="1"/>
    </xf>
    <xf numFmtId="4" fontId="16" fillId="0" borderId="0" xfId="15" applyNumberFormat="1" applyFont="1" applyAlignment="1">
      <alignment vertical="top"/>
    </xf>
    <xf numFmtId="0" fontId="23" fillId="8" borderId="38" xfId="15" applyFont="1" applyFill="1" applyBorder="1" applyAlignment="1">
      <alignment horizontal="center" vertical="center" wrapText="1"/>
    </xf>
    <xf numFmtId="0" fontId="18" fillId="8" borderId="38" xfId="15" applyFont="1" applyFill="1" applyBorder="1" applyAlignment="1">
      <alignment horizontal="left" vertical="center" wrapText="1"/>
    </xf>
    <xf numFmtId="165" fontId="18" fillId="8" borderId="38" xfId="15" applyNumberFormat="1" applyFont="1" applyFill="1" applyBorder="1" applyAlignment="1">
      <alignment horizontal="right" vertical="center" wrapText="1"/>
    </xf>
    <xf numFmtId="0" fontId="22" fillId="7" borderId="32" xfId="15" applyFont="1" applyFill="1" applyBorder="1" applyAlignment="1">
      <alignment horizontal="center" vertical="center" wrapText="1"/>
    </xf>
    <xf numFmtId="0" fontId="22" fillId="7" borderId="25" xfId="15" applyFont="1" applyFill="1" applyBorder="1" applyAlignment="1">
      <alignment horizontal="center" vertical="center" wrapText="1"/>
    </xf>
    <xf numFmtId="0" fontId="22" fillId="7" borderId="25" xfId="15" applyFont="1" applyFill="1" applyBorder="1" applyAlignment="1">
      <alignment horizontal="left" vertical="center" wrapText="1"/>
    </xf>
    <xf numFmtId="165" fontId="22" fillId="7" borderId="25" xfId="15" applyNumberFormat="1" applyFont="1" applyFill="1" applyBorder="1" applyAlignment="1">
      <alignment horizontal="right" vertical="center" wrapText="1"/>
    </xf>
    <xf numFmtId="0" fontId="22" fillId="0" borderId="31" xfId="15" applyFont="1" applyFill="1" applyBorder="1" applyAlignment="1">
      <alignment horizontal="center" vertical="center" wrapText="1"/>
    </xf>
    <xf numFmtId="0" fontId="22" fillId="0" borderId="32" xfId="15" applyFont="1" applyFill="1" applyBorder="1" applyAlignment="1">
      <alignment horizontal="center" vertical="center" wrapText="1"/>
    </xf>
    <xf numFmtId="165" fontId="22" fillId="0" borderId="32" xfId="15" applyNumberFormat="1" applyFont="1" applyFill="1" applyBorder="1" applyAlignment="1">
      <alignment horizontal="right" vertical="center" wrapText="1"/>
    </xf>
    <xf numFmtId="0" fontId="22" fillId="0" borderId="34" xfId="15" applyFont="1" applyFill="1" applyBorder="1" applyAlignment="1">
      <alignment horizontal="center" vertical="center" wrapText="1"/>
    </xf>
    <xf numFmtId="0" fontId="22" fillId="0" borderId="26" xfId="15" applyFont="1" applyFill="1" applyBorder="1" applyAlignment="1">
      <alignment horizontal="center" vertical="center" wrapText="1"/>
    </xf>
    <xf numFmtId="165" fontId="22" fillId="0" borderId="26" xfId="15" applyNumberFormat="1" applyFont="1" applyFill="1" applyBorder="1" applyAlignment="1">
      <alignment horizontal="right" vertical="center" wrapText="1"/>
    </xf>
    <xf numFmtId="0" fontId="22" fillId="7" borderId="34" xfId="15" applyFont="1" applyFill="1" applyBorder="1" applyAlignment="1">
      <alignment horizontal="center" vertical="center" wrapText="1"/>
    </xf>
    <xf numFmtId="0" fontId="22" fillId="7" borderId="26" xfId="15" applyFont="1" applyFill="1" applyBorder="1" applyAlignment="1">
      <alignment horizontal="center" vertical="center" wrapText="1"/>
    </xf>
    <xf numFmtId="0" fontId="22" fillId="7" borderId="26" xfId="15" applyFont="1" applyFill="1" applyBorder="1" applyAlignment="1">
      <alignment horizontal="left" vertical="center" wrapText="1"/>
    </xf>
    <xf numFmtId="165" fontId="22" fillId="7" borderId="26" xfId="15" applyNumberFormat="1" applyFont="1" applyFill="1" applyBorder="1" applyAlignment="1">
      <alignment horizontal="right" vertical="center" wrapText="1"/>
    </xf>
    <xf numFmtId="0" fontId="19" fillId="4" borderId="25" xfId="15" applyFont="1" applyFill="1" applyBorder="1" applyAlignment="1">
      <alignment horizontal="center" vertical="center" wrapText="1"/>
    </xf>
    <xf numFmtId="0" fontId="19" fillId="4" borderId="26" xfId="15" applyFont="1" applyFill="1" applyBorder="1" applyAlignment="1">
      <alignment horizontal="center" vertical="center" wrapText="1"/>
    </xf>
    <xf numFmtId="0" fontId="18" fillId="4" borderId="26" xfId="15" applyFont="1" applyFill="1" applyBorder="1" applyAlignment="1">
      <alignment vertical="center" wrapText="1"/>
    </xf>
    <xf numFmtId="4" fontId="18" fillId="4" borderId="26" xfId="15" applyNumberFormat="1" applyFont="1" applyFill="1" applyBorder="1" applyAlignment="1">
      <alignment horizontal="right" vertical="center" wrapText="1"/>
    </xf>
    <xf numFmtId="0" fontId="24" fillId="0" borderId="0" xfId="1" applyFont="1"/>
    <xf numFmtId="0" fontId="25" fillId="0" borderId="0" xfId="1" applyFont="1"/>
    <xf numFmtId="0" fontId="26" fillId="0" borderId="0" xfId="1" applyFont="1" applyAlignment="1">
      <alignment horizontal="center" vertical="center"/>
    </xf>
    <xf numFmtId="0" fontId="28" fillId="0" borderId="5" xfId="1" applyFont="1" applyBorder="1" applyAlignment="1">
      <alignment horizontal="center" vertical="center"/>
    </xf>
    <xf numFmtId="0" fontId="29" fillId="0" borderId="39" xfId="1" applyFont="1" applyBorder="1" applyAlignment="1">
      <alignment horizontal="center" vertical="center"/>
    </xf>
    <xf numFmtId="0" fontId="30" fillId="0" borderId="14" xfId="1" applyFont="1" applyBorder="1" applyAlignment="1">
      <alignment horizontal="center" vertical="center"/>
    </xf>
    <xf numFmtId="49" fontId="31" fillId="0" borderId="5" xfId="1" applyNumberFormat="1" applyFont="1" applyBorder="1" applyAlignment="1">
      <alignment horizontal="center" vertical="center" wrapText="1"/>
    </xf>
    <xf numFmtId="0" fontId="30" fillId="0" borderId="40" xfId="1" applyFont="1" applyBorder="1" applyAlignment="1">
      <alignment horizontal="left" vertical="center"/>
    </xf>
    <xf numFmtId="4" fontId="31" fillId="0" borderId="42" xfId="1" applyNumberFormat="1" applyFont="1" applyBorder="1" applyAlignment="1">
      <alignment horizontal="right" vertical="center" wrapText="1"/>
    </xf>
    <xf numFmtId="0" fontId="25" fillId="0" borderId="0" xfId="1" applyFont="1" applyAlignment="1">
      <alignment vertical="center"/>
    </xf>
    <xf numFmtId="0" fontId="32" fillId="0" borderId="43" xfId="1" applyFont="1" applyBorder="1" applyAlignment="1">
      <alignment vertical="center" wrapText="1"/>
    </xf>
    <xf numFmtId="4" fontId="4" fillId="0" borderId="2" xfId="1" applyNumberFormat="1" applyFont="1" applyBorder="1" applyAlignment="1">
      <alignment horizontal="right" vertical="center"/>
    </xf>
    <xf numFmtId="4" fontId="25" fillId="0" borderId="0" xfId="1" applyNumberFormat="1" applyFont="1"/>
    <xf numFmtId="166" fontId="33" fillId="9" borderId="5" xfId="1" applyNumberFormat="1" applyFont="1" applyFill="1" applyBorder="1" applyAlignment="1">
      <alignment horizontal="left" vertical="top" wrapText="1"/>
    </xf>
    <xf numFmtId="0" fontId="24" fillId="9" borderId="5" xfId="1" applyFont="1" applyFill="1" applyBorder="1" applyAlignment="1">
      <alignment vertical="top" wrapText="1"/>
    </xf>
    <xf numFmtId="0" fontId="24" fillId="9" borderId="39" xfId="1" applyFont="1" applyFill="1" applyBorder="1" applyAlignment="1">
      <alignment vertical="top" wrapText="1"/>
    </xf>
    <xf numFmtId="0" fontId="33" fillId="9" borderId="14" xfId="1" applyFont="1" applyFill="1" applyBorder="1" applyAlignment="1">
      <alignment horizontal="left" vertical="top" wrapText="1"/>
    </xf>
    <xf numFmtId="4" fontId="34" fillId="9" borderId="5" xfId="1" applyNumberFormat="1" applyFont="1" applyFill="1" applyBorder="1" applyAlignment="1">
      <alignment horizontal="right" vertical="top"/>
    </xf>
    <xf numFmtId="4" fontId="24" fillId="0" borderId="0" xfId="1" applyNumberFormat="1" applyFont="1" applyAlignment="1">
      <alignment vertical="top"/>
    </xf>
    <xf numFmtId="0" fontId="24" fillId="0" borderId="0" xfId="1" applyFont="1" applyAlignment="1">
      <alignment vertical="top"/>
    </xf>
    <xf numFmtId="0" fontId="24" fillId="0" borderId="8" xfId="1" applyFont="1" applyFill="1" applyBorder="1" applyAlignment="1">
      <alignment vertical="top" wrapText="1"/>
    </xf>
    <xf numFmtId="0" fontId="24" fillId="10" borderId="5" xfId="1" applyFont="1" applyFill="1" applyBorder="1" applyAlignment="1">
      <alignment horizontal="left" vertical="top" wrapText="1"/>
    </xf>
    <xf numFmtId="0" fontId="24" fillId="11" borderId="39" xfId="1" applyFont="1" applyFill="1" applyBorder="1" applyAlignment="1">
      <alignment vertical="top" wrapText="1"/>
    </xf>
    <xf numFmtId="0" fontId="26" fillId="11" borderId="14" xfId="1" applyFont="1" applyFill="1" applyBorder="1" applyAlignment="1">
      <alignment horizontal="left" vertical="top" wrapText="1"/>
    </xf>
    <xf numFmtId="4" fontId="35" fillId="11" borderId="5" xfId="1" applyNumberFormat="1" applyFont="1" applyFill="1" applyBorder="1" applyAlignment="1">
      <alignment horizontal="right" vertical="top"/>
    </xf>
    <xf numFmtId="0" fontId="24" fillId="0" borderId="17" xfId="1" applyFont="1" applyBorder="1" applyAlignment="1">
      <alignment vertical="top" wrapText="1"/>
    </xf>
    <xf numFmtId="0" fontId="24" fillId="0" borderId="15" xfId="1" applyFont="1" applyBorder="1" applyAlignment="1">
      <alignment vertical="top" wrapText="1"/>
    </xf>
    <xf numFmtId="167" fontId="26" fillId="0" borderId="45" xfId="1" applyNumberFormat="1" applyFont="1" applyBorder="1" applyAlignment="1">
      <alignment horizontal="left" vertical="top" wrapText="1"/>
    </xf>
    <xf numFmtId="0" fontId="26" fillId="0" borderId="46" xfId="1" applyFont="1" applyBorder="1" applyAlignment="1">
      <alignment horizontal="left" vertical="top" wrapText="1"/>
    </xf>
    <xf numFmtId="4" fontId="35" fillId="0" borderId="15" xfId="1" applyNumberFormat="1" applyFont="1" applyBorder="1" applyAlignment="1">
      <alignment horizontal="right" vertical="top"/>
    </xf>
    <xf numFmtId="168" fontId="26" fillId="11" borderId="5" xfId="1" applyNumberFormat="1" applyFont="1" applyFill="1" applyBorder="1" applyAlignment="1">
      <alignment horizontal="left" vertical="top" wrapText="1"/>
    </xf>
    <xf numFmtId="0" fontId="24" fillId="0" borderId="8" xfId="1" applyFont="1" applyBorder="1" applyAlignment="1">
      <alignment vertical="top" wrapText="1"/>
    </xf>
    <xf numFmtId="167" fontId="26" fillId="0" borderId="39" xfId="1" applyNumberFormat="1" applyFont="1" applyBorder="1" applyAlignment="1">
      <alignment horizontal="left" vertical="top" wrapText="1"/>
    </xf>
    <xf numFmtId="0" fontId="26" fillId="0" borderId="14" xfId="1" applyFont="1" applyBorder="1" applyAlignment="1">
      <alignment horizontal="left" vertical="top" wrapText="1"/>
    </xf>
    <xf numFmtId="4" fontId="35" fillId="0" borderId="5" xfId="1" applyNumberFormat="1" applyFont="1" applyBorder="1" applyAlignment="1">
      <alignment horizontal="right" vertical="top"/>
    </xf>
    <xf numFmtId="0" fontId="24" fillId="11" borderId="47" xfId="1" applyFont="1" applyFill="1" applyBorder="1" applyAlignment="1">
      <alignment vertical="top" wrapText="1"/>
    </xf>
    <xf numFmtId="0" fontId="26" fillId="11" borderId="48" xfId="1" applyFont="1" applyFill="1" applyBorder="1" applyAlignment="1">
      <alignment horizontal="left" vertical="top" wrapText="1"/>
    </xf>
    <xf numFmtId="4" fontId="35" fillId="11" borderId="8" xfId="1" applyNumberFormat="1" applyFont="1" applyFill="1" applyBorder="1" applyAlignment="1">
      <alignment horizontal="right" vertical="top"/>
    </xf>
    <xf numFmtId="0" fontId="24" fillId="0" borderId="11" xfId="1" applyFont="1" applyBorder="1" applyAlignment="1">
      <alignment vertical="top" wrapText="1"/>
    </xf>
    <xf numFmtId="167" fontId="26" fillId="0" borderId="49" xfId="1" applyNumberFormat="1" applyFont="1" applyBorder="1" applyAlignment="1">
      <alignment horizontal="left" vertical="top" wrapText="1"/>
    </xf>
    <xf numFmtId="0" fontId="26" fillId="0" borderId="50" xfId="1" applyFont="1" applyBorder="1" applyAlignment="1">
      <alignment horizontal="left" vertical="top" wrapText="1"/>
    </xf>
    <xf numFmtId="4" fontId="35" fillId="0" borderId="11" xfId="1" applyNumberFormat="1" applyFont="1" applyBorder="1" applyAlignment="1">
      <alignment horizontal="right" vertical="top"/>
    </xf>
    <xf numFmtId="0" fontId="25" fillId="0" borderId="51" xfId="1" applyFont="1" applyBorder="1" applyAlignment="1">
      <alignment vertical="center" wrapText="1"/>
    </xf>
    <xf numFmtId="4" fontId="4" fillId="0" borderId="17" xfId="1" applyNumberFormat="1" applyFont="1" applyBorder="1" applyAlignment="1">
      <alignment vertical="center"/>
    </xf>
    <xf numFmtId="0" fontId="34" fillId="8" borderId="52" xfId="1" applyFont="1" applyFill="1" applyBorder="1" applyAlignment="1">
      <alignment horizontal="left" vertical="center" wrapText="1"/>
    </xf>
    <xf numFmtId="0" fontId="35" fillId="8" borderId="32" xfId="1" applyFont="1" applyFill="1" applyBorder="1" applyAlignment="1">
      <alignment horizontal="left" vertical="center" wrapText="1"/>
    </xf>
    <xf numFmtId="0" fontId="34" fillId="8" borderId="32" xfId="1" applyFont="1" applyFill="1" applyBorder="1" applyAlignment="1">
      <alignment horizontal="left" vertical="center" wrapText="1"/>
    </xf>
    <xf numFmtId="4" fontId="34" fillId="8" borderId="53" xfId="1" applyNumberFormat="1" applyFont="1" applyFill="1" applyBorder="1" applyAlignment="1">
      <alignment vertical="center"/>
    </xf>
    <xf numFmtId="0" fontId="24" fillId="6" borderId="32" xfId="1" applyFont="1" applyFill="1" applyBorder="1" applyAlignment="1">
      <alignment horizontal="left" vertical="center" wrapText="1"/>
    </xf>
    <xf numFmtId="4" fontId="35" fillId="6" borderId="55" xfId="1" applyNumberFormat="1" applyFont="1" applyFill="1" applyBorder="1" applyAlignment="1">
      <alignment vertical="center"/>
    </xf>
    <xf numFmtId="0" fontId="25" fillId="0" borderId="32" xfId="1" applyFont="1" applyBorder="1" applyAlignment="1">
      <alignment horizontal="left" vertical="center" wrapText="1"/>
    </xf>
    <xf numFmtId="0" fontId="24" fillId="0" borderId="32" xfId="1" applyFont="1" applyBorder="1" applyAlignment="1">
      <alignment horizontal="left" vertical="top" wrapText="1"/>
    </xf>
    <xf numFmtId="4" fontId="35" fillId="0" borderId="57" xfId="1" applyNumberFormat="1" applyFont="1" applyBorder="1" applyAlignment="1">
      <alignment vertical="center"/>
    </xf>
    <xf numFmtId="0" fontId="34" fillId="8" borderId="44" xfId="1" applyFont="1" applyFill="1" applyBorder="1" applyAlignment="1">
      <alignment horizontal="left" vertical="center" wrapText="1"/>
    </xf>
    <xf numFmtId="4" fontId="34" fillId="8" borderId="57" xfId="1" applyNumberFormat="1" applyFont="1" applyFill="1" applyBorder="1" applyAlignment="1">
      <alignment horizontal="right" vertical="center"/>
    </xf>
    <xf numFmtId="0" fontId="24" fillId="6" borderId="44" xfId="1" applyFont="1" applyFill="1" applyBorder="1" applyAlignment="1">
      <alignment horizontal="left" vertical="center" wrapText="1"/>
    </xf>
    <xf numFmtId="4" fontId="35" fillId="6" borderId="57" xfId="1" applyNumberFormat="1" applyFont="1" applyFill="1" applyBorder="1" applyAlignment="1">
      <alignment vertical="center"/>
    </xf>
    <xf numFmtId="167" fontId="26" fillId="0" borderId="59" xfId="1" applyNumberFormat="1" applyFont="1" applyBorder="1" applyAlignment="1">
      <alignment horizontal="left" vertical="top" wrapText="1"/>
    </xf>
    <xf numFmtId="0" fontId="26" fillId="0" borderId="60" xfId="1" applyFont="1" applyBorder="1" applyAlignment="1">
      <alignment horizontal="left" vertical="top" wrapText="1"/>
    </xf>
    <xf numFmtId="4" fontId="35" fillId="0" borderId="59" xfId="1" applyNumberFormat="1" applyFont="1" applyBorder="1" applyAlignment="1">
      <alignment horizontal="right" vertical="top"/>
    </xf>
    <xf numFmtId="0" fontId="36" fillId="9" borderId="14" xfId="1" applyFont="1" applyFill="1" applyBorder="1" applyAlignment="1">
      <alignment horizontal="left" vertical="top" wrapText="1"/>
    </xf>
    <xf numFmtId="4" fontId="34" fillId="9" borderId="57" xfId="1" applyNumberFormat="1" applyFont="1" applyFill="1" applyBorder="1" applyAlignment="1">
      <alignment horizontal="right" vertical="top"/>
    </xf>
    <xf numFmtId="167" fontId="26" fillId="11" borderId="0" xfId="1" applyNumberFormat="1" applyFont="1" applyFill="1" applyBorder="1" applyAlignment="1">
      <alignment horizontal="left" vertical="top" wrapText="1"/>
    </xf>
    <xf numFmtId="0" fontId="24" fillId="0" borderId="5" xfId="1" applyFont="1" applyBorder="1" applyAlignment="1">
      <alignment vertical="top" wrapText="1"/>
    </xf>
    <xf numFmtId="0" fontId="24" fillId="11" borderId="15" xfId="1" applyFont="1" applyFill="1" applyBorder="1" applyAlignment="1">
      <alignment horizontal="left" vertical="top" wrapText="1"/>
    </xf>
    <xf numFmtId="167" fontId="26" fillId="11" borderId="61" xfId="1" applyNumberFormat="1" applyFont="1" applyFill="1" applyBorder="1" applyAlignment="1">
      <alignment horizontal="left" vertical="top" wrapText="1"/>
    </xf>
    <xf numFmtId="0" fontId="26" fillId="11" borderId="46" xfId="1" applyFont="1" applyFill="1" applyBorder="1" applyAlignment="1">
      <alignment horizontal="left" vertical="top" wrapText="1"/>
    </xf>
    <xf numFmtId="4" fontId="35" fillId="11" borderId="15" xfId="1" applyNumberFormat="1" applyFont="1" applyFill="1" applyBorder="1" applyAlignment="1">
      <alignment horizontal="right" vertical="top"/>
    </xf>
    <xf numFmtId="0" fontId="24" fillId="0" borderId="18" xfId="1" applyFont="1" applyBorder="1" applyAlignment="1">
      <alignment vertical="top" wrapText="1"/>
    </xf>
    <xf numFmtId="167" fontId="26" fillId="0" borderId="62" xfId="1" applyNumberFormat="1" applyFont="1" applyBorder="1" applyAlignment="1">
      <alignment horizontal="left" vertical="top" wrapText="1"/>
    </xf>
    <xf numFmtId="0" fontId="26" fillId="0" borderId="63" xfId="1" applyFont="1" applyBorder="1" applyAlignment="1">
      <alignment horizontal="left" vertical="top" wrapText="1"/>
    </xf>
    <xf numFmtId="4" fontId="35" fillId="0" borderId="18" xfId="1" applyNumberFormat="1" applyFont="1" applyBorder="1" applyAlignment="1">
      <alignment horizontal="right" vertical="top"/>
    </xf>
    <xf numFmtId="0" fontId="25" fillId="0" borderId="60" xfId="1" applyFont="1" applyBorder="1" applyAlignment="1">
      <alignment vertical="top" wrapText="1"/>
    </xf>
    <xf numFmtId="4" fontId="34" fillId="0" borderId="59" xfId="1" applyNumberFormat="1" applyFont="1" applyBorder="1" applyAlignment="1">
      <alignment horizontal="right" vertical="top"/>
    </xf>
    <xf numFmtId="0" fontId="34" fillId="8" borderId="52" xfId="1" applyFont="1" applyFill="1" applyBorder="1" applyAlignment="1">
      <alignment horizontal="left" vertical="top" wrapText="1"/>
    </xf>
    <xf numFmtId="0" fontId="24" fillId="8" borderId="32" xfId="1" applyFont="1" applyFill="1" applyBorder="1" applyAlignment="1">
      <alignment vertical="top" wrapText="1"/>
    </xf>
    <xf numFmtId="167" fontId="26" fillId="8" borderId="32" xfId="1" applyNumberFormat="1" applyFont="1" applyFill="1" applyBorder="1" applyAlignment="1">
      <alignment horizontal="left" vertical="top" wrapText="1"/>
    </xf>
    <xf numFmtId="0" fontId="37" fillId="8" borderId="32" xfId="1" applyFont="1" applyFill="1" applyBorder="1" applyAlignment="1">
      <alignment horizontal="left" vertical="top" wrapText="1"/>
    </xf>
    <xf numFmtId="4" fontId="35" fillId="8" borderId="53" xfId="1" applyNumberFormat="1" applyFont="1" applyFill="1" applyBorder="1" applyAlignment="1">
      <alignment horizontal="right" vertical="top"/>
    </xf>
    <xf numFmtId="0" fontId="24" fillId="6" borderId="32" xfId="1" applyFont="1" applyFill="1" applyBorder="1" applyAlignment="1">
      <alignment horizontal="left" vertical="top" wrapText="1"/>
    </xf>
    <xf numFmtId="167" fontId="26" fillId="6" borderId="32" xfId="1" applyNumberFormat="1" applyFont="1" applyFill="1" applyBorder="1" applyAlignment="1">
      <alignment horizontal="left" vertical="top" wrapText="1"/>
    </xf>
    <xf numFmtId="0" fontId="37" fillId="6" borderId="32" xfId="1" applyFont="1" applyFill="1" applyBorder="1" applyAlignment="1">
      <alignment horizontal="left" vertical="top" wrapText="1"/>
    </xf>
    <xf numFmtId="4" fontId="35" fillId="6" borderId="53" xfId="1" applyNumberFormat="1" applyFont="1" applyFill="1" applyBorder="1" applyAlignment="1">
      <alignment horizontal="right" vertical="top"/>
    </xf>
    <xf numFmtId="0" fontId="24" fillId="0" borderId="32" xfId="1" applyFont="1" applyBorder="1" applyAlignment="1">
      <alignment vertical="top" wrapText="1"/>
    </xf>
    <xf numFmtId="167" fontId="26" fillId="0" borderId="32" xfId="1" applyNumberFormat="1" applyFont="1" applyBorder="1" applyAlignment="1">
      <alignment horizontal="left" vertical="top" wrapText="1"/>
    </xf>
    <xf numFmtId="0" fontId="26" fillId="0" borderId="32" xfId="1" applyFont="1" applyBorder="1" applyAlignment="1">
      <alignment horizontal="left" vertical="top" wrapText="1"/>
    </xf>
    <xf numFmtId="4" fontId="35" fillId="0" borderId="53" xfId="1" applyNumberFormat="1" applyFont="1" applyBorder="1" applyAlignment="1">
      <alignment horizontal="right" vertical="top"/>
    </xf>
    <xf numFmtId="0" fontId="25" fillId="0" borderId="13" xfId="1" applyFont="1" applyFill="1" applyBorder="1" applyAlignment="1">
      <alignment vertical="center" wrapText="1"/>
    </xf>
    <xf numFmtId="0" fontId="25" fillId="0" borderId="43" xfId="1" applyFont="1" applyFill="1" applyBorder="1" applyAlignment="1">
      <alignment horizontal="left" vertical="center" wrapText="1"/>
    </xf>
    <xf numFmtId="4" fontId="4" fillId="0" borderId="57" xfId="1" applyNumberFormat="1" applyFont="1" applyBorder="1" applyAlignment="1">
      <alignment vertical="center"/>
    </xf>
    <xf numFmtId="166" fontId="33" fillId="9" borderId="5" xfId="1" quotePrefix="1" applyNumberFormat="1" applyFont="1" applyFill="1" applyBorder="1" applyAlignment="1">
      <alignment horizontal="left" vertical="top" wrapText="1"/>
    </xf>
    <xf numFmtId="168" fontId="26" fillId="11" borderId="5" xfId="1" quotePrefix="1" applyNumberFormat="1" applyFont="1" applyFill="1" applyBorder="1" applyAlignment="1">
      <alignment horizontal="left" vertical="top" wrapText="1"/>
    </xf>
    <xf numFmtId="167" fontId="26" fillId="0" borderId="47" xfId="1" applyNumberFormat="1" applyFont="1" applyBorder="1" applyAlignment="1">
      <alignment horizontal="left" vertical="top" wrapText="1"/>
    </xf>
    <xf numFmtId="0" fontId="26" fillId="0" borderId="48" xfId="1" applyFont="1" applyBorder="1" applyAlignment="1">
      <alignment horizontal="left" vertical="top" wrapText="1"/>
    </xf>
    <xf numFmtId="4" fontId="34" fillId="8" borderId="57" xfId="1" applyNumberFormat="1" applyFont="1" applyFill="1" applyBorder="1" applyAlignment="1">
      <alignment vertical="center"/>
    </xf>
    <xf numFmtId="0" fontId="24" fillId="6" borderId="67" xfId="1" applyFont="1" applyFill="1" applyBorder="1" applyAlignment="1">
      <alignment horizontal="left" vertical="center" wrapText="1"/>
    </xf>
    <xf numFmtId="0" fontId="24" fillId="0" borderId="29" xfId="1" applyFont="1" applyFill="1" applyBorder="1" applyAlignment="1">
      <alignment horizontal="left" vertical="center" wrapText="1"/>
    </xf>
    <xf numFmtId="0" fontId="24" fillId="0" borderId="29" xfId="1" applyFont="1" applyFill="1" applyBorder="1" applyAlignment="1">
      <alignment horizontal="left" vertical="top" wrapText="1"/>
    </xf>
    <xf numFmtId="0" fontId="26" fillId="0" borderId="68" xfId="1" applyFont="1" applyBorder="1" applyAlignment="1">
      <alignment horizontal="left" vertical="top" wrapText="1"/>
    </xf>
    <xf numFmtId="4" fontId="35" fillId="0" borderId="17" xfId="1" applyNumberFormat="1" applyFont="1" applyBorder="1" applyAlignment="1">
      <alignment vertical="center"/>
    </xf>
    <xf numFmtId="4" fontId="0" fillId="0" borderId="0" xfId="0" applyNumberFormat="1"/>
    <xf numFmtId="0" fontId="24" fillId="0" borderId="8" xfId="1" applyFont="1" applyFill="1" applyBorder="1" applyAlignment="1">
      <alignment horizontal="left" vertical="top" wrapText="1"/>
    </xf>
    <xf numFmtId="0" fontId="24" fillId="0" borderId="17" xfId="1" applyFont="1" applyBorder="1" applyAlignment="1">
      <alignment horizontal="left" vertical="top" wrapText="1"/>
    </xf>
    <xf numFmtId="4" fontId="35" fillId="0" borderId="8" xfId="1" applyNumberFormat="1" applyFont="1" applyBorder="1" applyAlignment="1">
      <alignment horizontal="right" vertical="top"/>
    </xf>
    <xf numFmtId="0" fontId="34" fillId="8" borderId="59" xfId="1" applyFont="1" applyFill="1" applyBorder="1" applyAlignment="1">
      <alignment horizontal="left" vertical="top" wrapText="1"/>
    </xf>
    <xf numFmtId="167" fontId="37" fillId="8" borderId="65" xfId="1" applyNumberFormat="1" applyFont="1" applyFill="1" applyBorder="1" applyAlignment="1">
      <alignment horizontal="left" vertical="top" wrapText="1"/>
    </xf>
    <xf numFmtId="0" fontId="37" fillId="8" borderId="60" xfId="1" applyFont="1" applyFill="1" applyBorder="1" applyAlignment="1">
      <alignment horizontal="left" vertical="top" wrapText="1"/>
    </xf>
    <xf numFmtId="4" fontId="34" fillId="8" borderId="59" xfId="1" applyNumberFormat="1" applyFont="1" applyFill="1" applyBorder="1" applyAlignment="1">
      <alignment horizontal="right" vertical="top"/>
    </xf>
    <xf numFmtId="0" fontId="24" fillId="6" borderId="59" xfId="1" applyFont="1" applyFill="1" applyBorder="1" applyAlignment="1">
      <alignment horizontal="left" vertical="top" wrapText="1"/>
    </xf>
    <xf numFmtId="167" fontId="26" fillId="6" borderId="65" xfId="1" applyNumberFormat="1" applyFont="1" applyFill="1" applyBorder="1" applyAlignment="1">
      <alignment horizontal="left" vertical="top" wrapText="1"/>
    </xf>
    <xf numFmtId="0" fontId="26" fillId="6" borderId="60" xfId="1" applyFont="1" applyFill="1" applyBorder="1" applyAlignment="1">
      <alignment horizontal="left" vertical="top" wrapText="1"/>
    </xf>
    <xf numFmtId="4" fontId="35" fillId="6" borderId="59" xfId="1" applyNumberFormat="1" applyFont="1" applyFill="1" applyBorder="1" applyAlignment="1">
      <alignment horizontal="right" vertical="top"/>
    </xf>
    <xf numFmtId="167" fontId="26" fillId="0" borderId="69" xfId="1" applyNumberFormat="1" applyFont="1" applyBorder="1" applyAlignment="1">
      <alignment horizontal="left" vertical="top" wrapText="1"/>
    </xf>
    <xf numFmtId="0" fontId="26" fillId="0" borderId="51" xfId="1" applyFont="1" applyBorder="1" applyAlignment="1">
      <alignment horizontal="left" vertical="top" wrapText="1"/>
    </xf>
    <xf numFmtId="4" fontId="35" fillId="0" borderId="17" xfId="1" applyNumberFormat="1" applyFont="1" applyBorder="1" applyAlignment="1">
      <alignment horizontal="right" vertical="top"/>
    </xf>
    <xf numFmtId="0" fontId="24" fillId="9" borderId="70" xfId="1" applyFont="1" applyFill="1" applyBorder="1" applyAlignment="1">
      <alignment vertical="top" wrapText="1"/>
    </xf>
    <xf numFmtId="0" fontId="24" fillId="9" borderId="71" xfId="1" applyFont="1" applyFill="1" applyBorder="1" applyAlignment="1">
      <alignment vertical="top" wrapText="1"/>
    </xf>
    <xf numFmtId="0" fontId="33" fillId="9" borderId="72" xfId="1" applyFont="1" applyFill="1" applyBorder="1" applyAlignment="1">
      <alignment horizontal="left" vertical="top" wrapText="1"/>
    </xf>
    <xf numFmtId="4" fontId="34" fillId="9" borderId="70" xfId="1" applyNumberFormat="1" applyFont="1" applyFill="1" applyBorder="1" applyAlignment="1">
      <alignment horizontal="right" vertical="top"/>
    </xf>
    <xf numFmtId="168" fontId="26" fillId="11" borderId="57" xfId="1" applyNumberFormat="1" applyFont="1" applyFill="1" applyBorder="1" applyAlignment="1">
      <alignment horizontal="left" vertical="top" wrapText="1"/>
    </xf>
    <xf numFmtId="0" fontId="24" fillId="11" borderId="55" xfId="1" applyFont="1" applyFill="1" applyBorder="1" applyAlignment="1">
      <alignment vertical="top" wrapText="1"/>
    </xf>
    <xf numFmtId="0" fontId="26" fillId="11" borderId="43" xfId="1" applyFont="1" applyFill="1" applyBorder="1" applyAlignment="1">
      <alignment horizontal="left" vertical="top" wrapText="1"/>
    </xf>
    <xf numFmtId="4" fontId="35" fillId="11" borderId="57" xfId="1" applyNumberFormat="1" applyFont="1" applyFill="1" applyBorder="1" applyAlignment="1">
      <alignment horizontal="right" vertical="top"/>
    </xf>
    <xf numFmtId="0" fontId="24" fillId="0" borderId="42" xfId="1" applyFont="1" applyBorder="1" applyAlignment="1">
      <alignment vertical="top" wrapText="1"/>
    </xf>
    <xf numFmtId="4" fontId="38" fillId="0" borderId="76" xfId="1" applyNumberFormat="1" applyFont="1" applyBorder="1" applyAlignment="1">
      <alignment horizontal="right" vertical="center" wrapText="1"/>
    </xf>
    <xf numFmtId="0" fontId="39" fillId="0" borderId="0" xfId="1" applyFont="1" applyAlignment="1">
      <alignment vertical="center"/>
    </xf>
    <xf numFmtId="49" fontId="34" fillId="0" borderId="5" xfId="1" applyNumberFormat="1" applyFont="1" applyBorder="1" applyAlignment="1">
      <alignment horizontal="center" vertical="center" wrapText="1"/>
    </xf>
    <xf numFmtId="4" fontId="40" fillId="0" borderId="42" xfId="1" applyNumberFormat="1" applyFont="1" applyBorder="1" applyAlignment="1">
      <alignment horizontal="right" vertical="center" wrapText="1"/>
    </xf>
    <xf numFmtId="0" fontId="25" fillId="0" borderId="77" xfId="1" applyFont="1" applyBorder="1" applyAlignment="1">
      <alignment vertical="center" wrapText="1"/>
    </xf>
    <xf numFmtId="4" fontId="25" fillId="0" borderId="79" xfId="1" applyNumberFormat="1" applyFont="1" applyBorder="1" applyAlignment="1">
      <alignment vertical="center"/>
    </xf>
    <xf numFmtId="0" fontId="25" fillId="0" borderId="80" xfId="1" applyFont="1" applyFill="1" applyBorder="1" applyAlignment="1">
      <alignment vertical="center" wrapText="1"/>
    </xf>
    <xf numFmtId="0" fontId="24" fillId="0" borderId="30" xfId="1" applyFont="1" applyFill="1" applyBorder="1" applyAlignment="1">
      <alignment horizontal="left" vertical="center" wrapText="1"/>
    </xf>
    <xf numFmtId="0" fontId="24" fillId="0" borderId="30" xfId="1" applyFont="1" applyFill="1" applyBorder="1" applyAlignment="1">
      <alignment horizontal="left" vertical="top" wrapText="1"/>
    </xf>
    <xf numFmtId="0" fontId="26" fillId="0" borderId="30" xfId="1" applyFont="1" applyBorder="1" applyAlignment="1">
      <alignment horizontal="left" vertical="top" wrapText="1"/>
    </xf>
    <xf numFmtId="4" fontId="24" fillId="0" borderId="81" xfId="1" applyNumberFormat="1" applyFont="1" applyBorder="1" applyAlignment="1">
      <alignment vertical="center"/>
    </xf>
    <xf numFmtId="0" fontId="4" fillId="0" borderId="0" xfId="14"/>
    <xf numFmtId="0" fontId="4" fillId="0" borderId="0" xfId="14" applyAlignment="1">
      <alignment vertical="center"/>
    </xf>
    <xf numFmtId="0" fontId="34" fillId="0" borderId="5" xfId="14" applyFont="1" applyBorder="1" applyAlignment="1">
      <alignment horizontal="center" vertical="center" wrapText="1"/>
    </xf>
    <xf numFmtId="0" fontId="6" fillId="0" borderId="5" xfId="14" applyFont="1" applyBorder="1" applyAlignment="1">
      <alignment horizontal="left" vertical="center" wrapText="1"/>
    </xf>
    <xf numFmtId="0" fontId="6" fillId="0" borderId="5" xfId="14" applyFont="1" applyBorder="1" applyAlignment="1">
      <alignment horizontal="center" vertical="center"/>
    </xf>
    <xf numFmtId="0" fontId="6" fillId="0" borderId="39" xfId="14" applyFont="1" applyBorder="1" applyAlignment="1">
      <alignment horizontal="center" vertical="center"/>
    </xf>
    <xf numFmtId="0" fontId="4" fillId="0" borderId="8" xfId="14" applyFont="1" applyBorder="1" applyAlignment="1">
      <alignment vertical="center"/>
    </xf>
    <xf numFmtId="0" fontId="35" fillId="0" borderId="17" xfId="14" applyFont="1" applyBorder="1" applyAlignment="1">
      <alignment vertical="center" wrapText="1"/>
    </xf>
    <xf numFmtId="164" fontId="35" fillId="0" borderId="69" xfId="14" applyNumberFormat="1" applyFont="1" applyBorder="1" applyAlignment="1">
      <alignment horizontal="center" vertical="center" wrapText="1"/>
    </xf>
    <xf numFmtId="164" fontId="35" fillId="0" borderId="17" xfId="14" applyNumberFormat="1" applyFont="1" applyBorder="1" applyAlignment="1">
      <alignment horizontal="center" vertical="center" wrapText="1"/>
    </xf>
    <xf numFmtId="165" fontId="35" fillId="0" borderId="17" xfId="14" applyNumberFormat="1" applyFont="1" applyBorder="1" applyAlignment="1">
      <alignment horizontal="center" vertical="center" wrapText="1"/>
    </xf>
    <xf numFmtId="0" fontId="4" fillId="0" borderId="17" xfId="14" applyFont="1" applyBorder="1" applyAlignment="1">
      <alignment vertical="center"/>
    </xf>
    <xf numFmtId="0" fontId="41" fillId="0" borderId="17" xfId="14" applyFont="1" applyBorder="1" applyAlignment="1">
      <alignment vertical="center" wrapText="1"/>
    </xf>
    <xf numFmtId="165" fontId="41" fillId="0" borderId="69" xfId="14" applyNumberFormat="1" applyFont="1" applyBorder="1" applyAlignment="1">
      <alignment horizontal="right" vertical="center" wrapText="1"/>
    </xf>
    <xf numFmtId="0" fontId="4" fillId="0" borderId="18" xfId="14" applyFont="1" applyBorder="1" applyAlignment="1">
      <alignment vertical="top"/>
    </xf>
    <xf numFmtId="0" fontId="31" fillId="0" borderId="59" xfId="14" applyFont="1" applyBorder="1" applyAlignment="1">
      <alignment horizontal="left" vertical="center"/>
    </xf>
    <xf numFmtId="164" fontId="31" fillId="0" borderId="65" xfId="14" applyNumberFormat="1" applyFont="1" applyBorder="1" applyAlignment="1">
      <alignment horizontal="center" vertical="center" wrapText="1"/>
    </xf>
    <xf numFmtId="165" fontId="31" fillId="0" borderId="59" xfId="14" applyNumberFormat="1" applyFont="1" applyBorder="1" applyAlignment="1">
      <alignment horizontal="center" vertical="center" wrapText="1"/>
    </xf>
    <xf numFmtId="0" fontId="4" fillId="0" borderId="82" xfId="14" applyFont="1" applyBorder="1" applyAlignment="1">
      <alignment vertical="center"/>
    </xf>
    <xf numFmtId="165" fontId="35" fillId="0" borderId="82" xfId="14" applyNumberFormat="1" applyFont="1" applyBorder="1" applyAlignment="1">
      <alignment horizontal="center" vertical="center" wrapText="1"/>
    </xf>
    <xf numFmtId="0" fontId="4" fillId="0" borderId="17" xfId="14" applyFont="1" applyBorder="1" applyAlignment="1">
      <alignment vertical="top"/>
    </xf>
    <xf numFmtId="164" fontId="41" fillId="0" borderId="69" xfId="14" applyNumberFormat="1" applyFont="1" applyBorder="1" applyAlignment="1">
      <alignment horizontal="center" vertical="center" wrapText="1"/>
    </xf>
    <xf numFmtId="164" fontId="42" fillId="0" borderId="55" xfId="14" applyNumberFormat="1" applyFont="1" applyBorder="1" applyAlignment="1">
      <alignment horizontal="center" vertical="center" wrapText="1"/>
    </xf>
    <xf numFmtId="164" fontId="6" fillId="0" borderId="55" xfId="14" applyNumberFormat="1" applyFont="1" applyBorder="1" applyAlignment="1">
      <alignment horizontal="center" vertical="center" wrapText="1"/>
    </xf>
    <xf numFmtId="164" fontId="6" fillId="0" borderId="57" xfId="14" applyNumberFormat="1" applyFont="1" applyBorder="1" applyAlignment="1">
      <alignment horizontal="center" vertical="center" wrapText="1"/>
    </xf>
    <xf numFmtId="165" fontId="6" fillId="0" borderId="18" xfId="14" applyNumberFormat="1" applyFont="1" applyBorder="1" applyAlignment="1">
      <alignment horizontal="center" vertical="center" wrapText="1"/>
    </xf>
    <xf numFmtId="0" fontId="4" fillId="0" borderId="57" xfId="14" applyFont="1" applyBorder="1" applyAlignment="1">
      <alignment vertical="top"/>
    </xf>
    <xf numFmtId="0" fontId="31" fillId="0" borderId="57" xfId="14" applyFont="1" applyBorder="1" applyAlignment="1">
      <alignment vertical="center" wrapText="1"/>
    </xf>
    <xf numFmtId="164" fontId="31" fillId="0" borderId="55" xfId="14" applyNumberFormat="1" applyFont="1" applyBorder="1" applyAlignment="1">
      <alignment horizontal="center" vertical="center" wrapText="1"/>
    </xf>
    <xf numFmtId="164" fontId="31" fillId="0" borderId="57" xfId="14" applyNumberFormat="1" applyFont="1" applyBorder="1" applyAlignment="1">
      <alignment horizontal="center" vertical="center" wrapText="1"/>
    </xf>
    <xf numFmtId="0" fontId="4" fillId="0" borderId="5" xfId="14" applyBorder="1" applyAlignment="1">
      <alignment vertical="center"/>
    </xf>
    <xf numFmtId="0" fontId="38" fillId="0" borderId="5" xfId="14" applyFont="1" applyBorder="1" applyAlignment="1">
      <alignment horizontal="right" vertical="center"/>
    </xf>
    <xf numFmtId="164" fontId="38" fillId="0" borderId="39" xfId="14" applyNumberFormat="1" applyFont="1" applyBorder="1" applyAlignment="1">
      <alignment horizontal="center" vertical="center" wrapText="1"/>
    </xf>
    <xf numFmtId="0" fontId="4" fillId="0" borderId="0" xfId="14" applyAlignment="1">
      <alignment horizontal="right"/>
    </xf>
    <xf numFmtId="43" fontId="4" fillId="0" borderId="0" xfId="14" applyNumberFormat="1"/>
    <xf numFmtId="165" fontId="4" fillId="0" borderId="0" xfId="14" applyNumberFormat="1"/>
    <xf numFmtId="0" fontId="13" fillId="0" borderId="0" xfId="11"/>
    <xf numFmtId="0" fontId="43" fillId="0" borderId="0" xfId="11" applyFont="1" applyBorder="1" applyAlignment="1">
      <alignment horizontal="left" vertical="center" wrapText="1"/>
    </xf>
    <xf numFmtId="0" fontId="44" fillId="0" borderId="29" xfId="11" applyFont="1" applyBorder="1" applyAlignment="1">
      <alignment vertical="center"/>
    </xf>
    <xf numFmtId="0" fontId="44" fillId="0" borderId="29" xfId="11" applyFont="1" applyBorder="1" applyAlignment="1">
      <alignment horizontal="center" vertical="center"/>
    </xf>
    <xf numFmtId="0" fontId="44" fillId="0" borderId="29" xfId="11" applyFont="1" applyBorder="1" applyAlignment="1">
      <alignment horizontal="center" vertical="center" wrapText="1"/>
    </xf>
    <xf numFmtId="0" fontId="16" fillId="8" borderId="32" xfId="11" applyFont="1" applyFill="1" applyBorder="1" applyAlignment="1">
      <alignment horizontal="left" vertical="top"/>
    </xf>
    <xf numFmtId="0" fontId="16" fillId="8" borderId="67" xfId="11" applyFont="1" applyFill="1" applyBorder="1" applyAlignment="1">
      <alignment horizontal="left" vertical="top"/>
    </xf>
    <xf numFmtId="0" fontId="16" fillId="8" borderId="25" xfId="11" applyFont="1" applyFill="1" applyBorder="1" applyAlignment="1">
      <alignment horizontal="left" vertical="top"/>
    </xf>
    <xf numFmtId="0" fontId="44" fillId="8" borderId="32" xfId="11" applyFont="1" applyFill="1" applyBorder="1" applyAlignment="1">
      <alignment horizontal="left" vertical="top"/>
    </xf>
    <xf numFmtId="4" fontId="44" fillId="8" borderId="32" xfId="11" applyNumberFormat="1" applyFont="1" applyFill="1" applyBorder="1" applyAlignment="1">
      <alignment horizontal="right" vertical="top"/>
    </xf>
    <xf numFmtId="0" fontId="13" fillId="0" borderId="83" xfId="11" applyBorder="1"/>
    <xf numFmtId="0" fontId="45" fillId="6" borderId="32" xfId="11" applyFont="1" applyFill="1" applyBorder="1" applyAlignment="1">
      <alignment horizontal="left" vertical="top"/>
    </xf>
    <xf numFmtId="0" fontId="45" fillId="6" borderId="32" xfId="11" applyFont="1" applyFill="1" applyBorder="1" applyAlignment="1">
      <alignment horizontal="left" vertical="top" wrapText="1"/>
    </xf>
    <xf numFmtId="4" fontId="45" fillId="6" borderId="32" xfId="11" applyNumberFormat="1" applyFont="1" applyFill="1" applyBorder="1" applyAlignment="1">
      <alignment horizontal="right" vertical="top" wrapText="1"/>
    </xf>
    <xf numFmtId="0" fontId="13" fillId="0" borderId="34" xfId="11" applyBorder="1"/>
    <xf numFmtId="0" fontId="13" fillId="0" borderId="84" xfId="11" applyBorder="1" applyAlignment="1">
      <alignment horizontal="left"/>
    </xf>
    <xf numFmtId="0" fontId="45" fillId="0" borderId="32" xfId="11" quotePrefix="1" applyFont="1" applyBorder="1" applyAlignment="1">
      <alignment horizontal="left"/>
    </xf>
    <xf numFmtId="0" fontId="45" fillId="0" borderId="32" xfId="11" applyFont="1" applyBorder="1" applyAlignment="1">
      <alignment horizontal="left"/>
    </xf>
    <xf numFmtId="4" fontId="45" fillId="0" borderId="32" xfId="11" applyNumberFormat="1" applyFont="1" applyBorder="1" applyAlignment="1">
      <alignment horizontal="right" vertical="top"/>
    </xf>
    <xf numFmtId="0" fontId="13" fillId="0" borderId="34" xfId="11" applyBorder="1" applyAlignment="1">
      <alignment horizontal="left"/>
    </xf>
    <xf numFmtId="0" fontId="45" fillId="0" borderId="34" xfId="11" quotePrefix="1" applyFont="1" applyBorder="1" applyAlignment="1">
      <alignment horizontal="left"/>
    </xf>
    <xf numFmtId="0" fontId="46" fillId="0" borderId="34" xfId="11" applyFont="1" applyBorder="1" applyAlignment="1">
      <alignment horizontal="right"/>
    </xf>
    <xf numFmtId="4" fontId="46" fillId="0" borderId="34" xfId="11" applyNumberFormat="1" applyFont="1" applyBorder="1" applyAlignment="1">
      <alignment horizontal="right"/>
    </xf>
    <xf numFmtId="0" fontId="39" fillId="0" borderId="0" xfId="11" applyFont="1" applyBorder="1" applyAlignment="1">
      <alignment horizontal="left" vertical="center"/>
    </xf>
    <xf numFmtId="0" fontId="44" fillId="0" borderId="29" xfId="11" applyFont="1" applyBorder="1" applyAlignment="1">
      <alignment horizontal="left" vertical="center"/>
    </xf>
    <xf numFmtId="0" fontId="16" fillId="8" borderId="32" xfId="11" applyFont="1" applyFill="1" applyBorder="1" applyAlignment="1">
      <alignment horizontal="left" vertical="top" wrapText="1"/>
    </xf>
    <xf numFmtId="4" fontId="16" fillId="8" borderId="25" xfId="11" applyNumberFormat="1" applyFont="1" applyFill="1" applyBorder="1" applyAlignment="1">
      <alignment horizontal="right" vertical="top"/>
    </xf>
    <xf numFmtId="0" fontId="13" fillId="0" borderId="29" xfId="11" applyBorder="1"/>
    <xf numFmtId="0" fontId="44" fillId="6" borderId="32" xfId="11" applyFont="1" applyFill="1" applyBorder="1" applyAlignment="1">
      <alignment horizontal="left" vertical="top" wrapText="1"/>
    </xf>
    <xf numFmtId="4" fontId="45" fillId="6" borderId="25" xfId="11" applyNumberFormat="1" applyFont="1" applyFill="1" applyBorder="1" applyAlignment="1">
      <alignment horizontal="right" vertical="top"/>
    </xf>
    <xf numFmtId="0" fontId="13" fillId="0" borderId="30" xfId="11" applyBorder="1"/>
    <xf numFmtId="0" fontId="45" fillId="0" borderId="29" xfId="11" applyFont="1" applyBorder="1" applyAlignment="1">
      <alignment horizontal="left"/>
    </xf>
    <xf numFmtId="0" fontId="45" fillId="0" borderId="29" xfId="11" applyFont="1" applyBorder="1" applyAlignment="1">
      <alignment horizontal="left" wrapText="1"/>
    </xf>
    <xf numFmtId="4" fontId="45" fillId="12" borderId="85" xfId="11" applyNumberFormat="1" applyFont="1" applyFill="1" applyBorder="1" applyAlignment="1">
      <alignment horizontal="right" vertical="top"/>
    </xf>
    <xf numFmtId="0" fontId="45" fillId="12" borderId="29" xfId="11" applyFont="1" applyFill="1" applyBorder="1" applyAlignment="1">
      <alignment horizontal="left" vertical="top"/>
    </xf>
    <xf numFmtId="0" fontId="45" fillId="0" borderId="29" xfId="11" applyFont="1" applyFill="1" applyBorder="1" applyAlignment="1">
      <alignment horizontal="left" vertical="top"/>
    </xf>
    <xf numFmtId="4" fontId="45" fillId="0" borderId="85" xfId="11" applyNumberFormat="1" applyFont="1" applyFill="1" applyBorder="1" applyAlignment="1">
      <alignment horizontal="right" vertical="top"/>
    </xf>
    <xf numFmtId="0" fontId="45" fillId="0" borderId="30" xfId="11" applyFont="1" applyBorder="1" applyAlignment="1">
      <alignment horizontal="left"/>
    </xf>
    <xf numFmtId="4" fontId="45" fillId="0" borderId="85" xfId="11" applyNumberFormat="1" applyFont="1" applyBorder="1" applyAlignment="1">
      <alignment horizontal="right" vertical="top"/>
    </xf>
    <xf numFmtId="0" fontId="13" fillId="0" borderId="30" xfId="11" applyBorder="1" applyAlignment="1">
      <alignment horizontal="left"/>
    </xf>
    <xf numFmtId="0" fontId="13" fillId="6" borderId="32" xfId="11" applyFill="1" applyBorder="1" applyAlignment="1">
      <alignment horizontal="left" vertical="top"/>
    </xf>
    <xf numFmtId="0" fontId="13" fillId="0" borderId="29" xfId="11" applyBorder="1" applyAlignment="1">
      <alignment horizontal="left"/>
    </xf>
    <xf numFmtId="0" fontId="45" fillId="0" borderId="32" xfId="11" applyFont="1" applyBorder="1" applyAlignment="1">
      <alignment horizontal="left" wrapText="1"/>
    </xf>
    <xf numFmtId="4" fontId="45" fillId="0" borderId="25" xfId="11" applyNumberFormat="1" applyFont="1" applyBorder="1" applyAlignment="1">
      <alignment horizontal="right" vertical="top"/>
    </xf>
    <xf numFmtId="0" fontId="45" fillId="6" borderId="34" xfId="11" applyFont="1" applyFill="1" applyBorder="1" applyAlignment="1">
      <alignment horizontal="left" vertical="top"/>
    </xf>
    <xf numFmtId="0" fontId="13" fillId="0" borderId="32" xfId="11" applyBorder="1" applyAlignment="1">
      <alignment horizontal="left"/>
    </xf>
    <xf numFmtId="4" fontId="46" fillId="0" borderId="26" xfId="11" applyNumberFormat="1" applyFont="1" applyBorder="1" applyAlignment="1">
      <alignment horizontal="right"/>
    </xf>
    <xf numFmtId="0" fontId="13" fillId="0" borderId="0" xfId="11" applyBorder="1"/>
    <xf numFmtId="0" fontId="13" fillId="0" borderId="0" xfId="11" applyBorder="1" applyAlignment="1">
      <alignment horizontal="left"/>
    </xf>
    <xf numFmtId="164" fontId="25" fillId="0" borderId="0" xfId="3" applyFont="1" applyFill="1" applyBorder="1" applyAlignment="1" applyProtection="1"/>
    <xf numFmtId="0" fontId="47" fillId="0" borderId="0" xfId="12" applyFont="1" applyBorder="1" applyAlignment="1">
      <alignment horizontal="center"/>
    </xf>
    <xf numFmtId="0" fontId="48" fillId="0" borderId="0" xfId="12" applyFont="1"/>
    <xf numFmtId="0" fontId="25" fillId="0" borderId="0" xfId="12" applyFont="1"/>
    <xf numFmtId="0" fontId="3" fillId="0" borderId="0" xfId="12" applyFont="1"/>
    <xf numFmtId="0" fontId="49" fillId="0" borderId="0" xfId="12" applyFont="1" applyBorder="1" applyAlignment="1">
      <alignment horizontal="center"/>
    </xf>
    <xf numFmtId="164" fontId="50" fillId="0" borderId="0" xfId="3" applyFont="1" applyFill="1" applyBorder="1" applyAlignment="1" applyProtection="1">
      <alignment horizontal="right" vertical="center"/>
    </xf>
    <xf numFmtId="164" fontId="40" fillId="0" borderId="0" xfId="3" applyFont="1" applyFill="1" applyBorder="1" applyAlignment="1" applyProtection="1">
      <alignment horizontal="center" vertical="center"/>
    </xf>
    <xf numFmtId="164" fontId="25" fillId="0" borderId="0" xfId="3" applyFont="1" applyFill="1" applyBorder="1" applyAlignment="1" applyProtection="1">
      <alignment horizontal="center"/>
    </xf>
    <xf numFmtId="0" fontId="4" fillId="0" borderId="0" xfId="5" applyFont="1" applyAlignment="1">
      <alignment horizontal="center" vertical="center"/>
    </xf>
    <xf numFmtId="164" fontId="40" fillId="0" borderId="0" xfId="3" applyFont="1" applyFill="1" applyBorder="1" applyAlignment="1" applyProtection="1">
      <alignment horizontal="center"/>
    </xf>
    <xf numFmtId="164" fontId="27" fillId="0" borderId="0" xfId="3" applyFont="1" applyFill="1" applyBorder="1" applyAlignment="1" applyProtection="1">
      <alignment horizontal="center"/>
    </xf>
    <xf numFmtId="164" fontId="52" fillId="0" borderId="5" xfId="3" applyFont="1" applyFill="1" applyBorder="1" applyAlignment="1" applyProtection="1">
      <alignment horizontal="center" vertical="center"/>
    </xf>
    <xf numFmtId="164" fontId="52" fillId="0" borderId="8" xfId="3" applyFont="1" applyFill="1" applyBorder="1" applyAlignment="1" applyProtection="1">
      <alignment horizontal="center" vertical="center"/>
    </xf>
    <xf numFmtId="164" fontId="3" fillId="0" borderId="5" xfId="3" applyFont="1" applyFill="1" applyBorder="1" applyAlignment="1" applyProtection="1">
      <alignment vertical="center"/>
    </xf>
    <xf numFmtId="164" fontId="30" fillId="0" borderId="14" xfId="3" applyFont="1" applyFill="1" applyBorder="1" applyAlignment="1" applyProtection="1">
      <alignment horizontal="center" vertical="center"/>
    </xf>
    <xf numFmtId="164" fontId="30" fillId="0" borderId="86" xfId="3" applyFont="1" applyFill="1" applyBorder="1" applyAlignment="1" applyProtection="1">
      <alignment horizontal="center" vertical="center"/>
    </xf>
    <xf numFmtId="164" fontId="30" fillId="0" borderId="39" xfId="3" applyFont="1" applyFill="1" applyBorder="1" applyAlignment="1" applyProtection="1">
      <alignment horizontal="center" vertical="center"/>
    </xf>
    <xf numFmtId="164" fontId="30" fillId="0" borderId="5" xfId="3" applyFont="1" applyFill="1" applyBorder="1" applyAlignment="1" applyProtection="1">
      <alignment horizontal="center" vertical="center" wrapText="1"/>
    </xf>
    <xf numFmtId="166" fontId="33" fillId="9" borderId="14" xfId="3" applyNumberFormat="1" applyFont="1" applyFill="1" applyBorder="1" applyAlignment="1" applyProtection="1">
      <alignment vertical="top"/>
    </xf>
    <xf numFmtId="166" fontId="33" fillId="9" borderId="32" xfId="3" applyNumberFormat="1" applyFont="1" applyFill="1" applyBorder="1" applyAlignment="1" applyProtection="1">
      <alignment vertical="top"/>
    </xf>
    <xf numFmtId="166" fontId="33" fillId="9" borderId="39" xfId="3" applyNumberFormat="1" applyFont="1" applyFill="1" applyBorder="1" applyAlignment="1" applyProtection="1">
      <alignment vertical="top"/>
    </xf>
    <xf numFmtId="49" fontId="33" fillId="9" borderId="14" xfId="3" applyNumberFormat="1" applyFont="1" applyFill="1" applyBorder="1" applyAlignment="1" applyProtection="1">
      <alignment horizontal="left" vertical="top" wrapText="1"/>
    </xf>
    <xf numFmtId="169" fontId="33" fillId="9" borderId="86" xfId="3" applyNumberFormat="1" applyFont="1" applyFill="1" applyBorder="1" applyAlignment="1" applyProtection="1">
      <alignment horizontal="right" vertical="top"/>
    </xf>
    <xf numFmtId="169" fontId="33" fillId="9" borderId="39" xfId="3" applyNumberFormat="1" applyFont="1" applyFill="1" applyBorder="1" applyAlignment="1" applyProtection="1">
      <alignment horizontal="right" vertical="top"/>
    </xf>
    <xf numFmtId="4" fontId="33" fillId="9" borderId="5" xfId="3" applyNumberFormat="1" applyFont="1" applyFill="1" applyBorder="1" applyAlignment="1" applyProtection="1">
      <alignment horizontal="right" vertical="top"/>
    </xf>
    <xf numFmtId="0" fontId="24" fillId="0" borderId="0" xfId="12" applyFont="1" applyAlignment="1">
      <alignment vertical="top"/>
    </xf>
    <xf numFmtId="168" fontId="26" fillId="11" borderId="57" xfId="3" applyNumberFormat="1" applyFont="1" applyFill="1" applyBorder="1" applyAlignment="1" applyProtection="1">
      <alignment horizontal="left" vertical="top"/>
    </xf>
    <xf numFmtId="164" fontId="24" fillId="11" borderId="39" xfId="3" applyFont="1" applyFill="1" applyBorder="1" applyAlignment="1" applyProtection="1">
      <alignment vertical="top"/>
    </xf>
    <xf numFmtId="4" fontId="26" fillId="11" borderId="5" xfId="3" applyNumberFormat="1" applyFont="1" applyFill="1" applyBorder="1" applyAlignment="1" applyProtection="1">
      <alignment horizontal="right" vertical="top"/>
    </xf>
    <xf numFmtId="164" fontId="24" fillId="0" borderId="5" xfId="3" applyFont="1" applyFill="1" applyBorder="1" applyAlignment="1" applyProtection="1">
      <alignment vertical="top"/>
    </xf>
    <xf numFmtId="170" fontId="26" fillId="0" borderId="39" xfId="3" applyNumberFormat="1" applyFont="1" applyFill="1" applyBorder="1" applyAlignment="1" applyProtection="1">
      <alignment horizontal="left" vertical="top"/>
    </xf>
    <xf numFmtId="164" fontId="26" fillId="0" borderId="14" xfId="3" applyFont="1" applyFill="1" applyBorder="1" applyAlignment="1" applyProtection="1">
      <alignment horizontal="left" vertical="top"/>
    </xf>
    <xf numFmtId="169" fontId="26" fillId="0" borderId="86" xfId="3" applyNumberFormat="1" applyFont="1" applyFill="1" applyBorder="1" applyAlignment="1" applyProtection="1">
      <alignment horizontal="right" vertical="top"/>
    </xf>
    <xf numFmtId="169" fontId="26" fillId="0" borderId="39" xfId="3" applyNumberFormat="1" applyFont="1" applyFill="1" applyBorder="1" applyAlignment="1" applyProtection="1">
      <alignment horizontal="right" vertical="top"/>
    </xf>
    <xf numFmtId="4" fontId="26" fillId="0" borderId="5" xfId="3" applyNumberFormat="1" applyFont="1" applyFill="1" applyBorder="1" applyAlignment="1" applyProtection="1">
      <alignment horizontal="right" vertical="top"/>
    </xf>
    <xf numFmtId="164" fontId="25" fillId="0" borderId="5" xfId="3" applyFont="1" applyFill="1" applyBorder="1" applyAlignment="1" applyProtection="1">
      <alignment vertical="center"/>
    </xf>
    <xf numFmtId="164" fontId="25" fillId="0" borderId="39" xfId="3" applyFont="1" applyFill="1" applyBorder="1" applyAlignment="1" applyProtection="1">
      <alignment vertical="center"/>
    </xf>
    <xf numFmtId="164" fontId="30" fillId="0" borderId="14" xfId="3" applyFont="1" applyFill="1" applyBorder="1" applyAlignment="1" applyProtection="1">
      <alignment horizontal="right" vertical="center"/>
    </xf>
    <xf numFmtId="169" fontId="30" fillId="0" borderId="86" xfId="3" applyNumberFormat="1" applyFont="1" applyFill="1" applyBorder="1" applyAlignment="1" applyProtection="1">
      <alignment horizontal="right" vertical="center"/>
    </xf>
    <xf numFmtId="169" fontId="30" fillId="0" borderId="39" xfId="3" applyNumberFormat="1" applyFont="1" applyFill="1" applyBorder="1" applyAlignment="1" applyProtection="1">
      <alignment horizontal="right" vertical="center"/>
    </xf>
    <xf numFmtId="4" fontId="30" fillId="0" borderId="5" xfId="3" applyNumberFormat="1" applyFont="1" applyFill="1" applyBorder="1" applyAlignment="1" applyProtection="1">
      <alignment horizontal="right" vertical="center"/>
    </xf>
    <xf numFmtId="0" fontId="25" fillId="0" borderId="0" xfId="12" applyFont="1" applyAlignment="1">
      <alignment vertical="center"/>
    </xf>
    <xf numFmtId="164" fontId="32" fillId="0" borderId="0" xfId="3" applyFont="1" applyFill="1" applyBorder="1" applyAlignment="1" applyProtection="1">
      <alignment horizontal="left" vertical="top"/>
    </xf>
    <xf numFmtId="171" fontId="32" fillId="0" borderId="0" xfId="3" applyNumberFormat="1" applyFont="1" applyFill="1" applyBorder="1" applyAlignment="1" applyProtection="1">
      <alignment horizontal="left" vertical="top"/>
    </xf>
    <xf numFmtId="4" fontId="25" fillId="0" borderId="0" xfId="3" applyNumberFormat="1" applyFont="1" applyFill="1" applyBorder="1" applyAlignment="1" applyProtection="1"/>
    <xf numFmtId="164" fontId="30" fillId="0" borderId="86" xfId="3" applyFont="1" applyFill="1" applyBorder="1" applyAlignment="1" applyProtection="1">
      <alignment horizontal="center" vertical="center" wrapText="1"/>
    </xf>
    <xf numFmtId="4" fontId="30" fillId="0" borderId="5" xfId="3" applyNumberFormat="1" applyFont="1" applyFill="1" applyBorder="1" applyAlignment="1" applyProtection="1">
      <alignment horizontal="center" vertical="center" wrapText="1"/>
    </xf>
    <xf numFmtId="166" fontId="33" fillId="9" borderId="5" xfId="3" applyNumberFormat="1" applyFont="1" applyFill="1" applyBorder="1" applyAlignment="1" applyProtection="1">
      <alignment horizontal="left" vertical="top"/>
    </xf>
    <xf numFmtId="164" fontId="24" fillId="9" borderId="5" xfId="3" applyFont="1" applyFill="1" applyBorder="1" applyAlignment="1" applyProtection="1">
      <alignment vertical="top"/>
    </xf>
    <xf numFmtId="164" fontId="24" fillId="9" borderId="39" xfId="3" applyFont="1" applyFill="1" applyBorder="1" applyAlignment="1" applyProtection="1">
      <alignment vertical="top"/>
    </xf>
    <xf numFmtId="164" fontId="33" fillId="9" borderId="14" xfId="3" applyFont="1" applyFill="1" applyBorder="1" applyAlignment="1" applyProtection="1">
      <alignment horizontal="left" vertical="top"/>
    </xf>
    <xf numFmtId="164" fontId="24" fillId="0" borderId="17" xfId="3" applyFont="1" applyFill="1" applyBorder="1" applyAlignment="1" applyProtection="1">
      <alignment vertical="top"/>
    </xf>
    <xf numFmtId="168" fontId="26" fillId="11" borderId="5" xfId="3" applyNumberFormat="1" applyFont="1" applyFill="1" applyBorder="1" applyAlignment="1" applyProtection="1">
      <alignment horizontal="left" vertical="top"/>
    </xf>
    <xf numFmtId="164" fontId="26" fillId="11" borderId="14" xfId="3" applyFont="1" applyFill="1" applyBorder="1" applyAlignment="1" applyProtection="1">
      <alignment horizontal="left" vertical="top"/>
    </xf>
    <xf numFmtId="169" fontId="26" fillId="11" borderId="86" xfId="3" applyNumberFormat="1" applyFont="1" applyFill="1" applyBorder="1" applyAlignment="1" applyProtection="1">
      <alignment horizontal="right" vertical="top"/>
    </xf>
    <xf numFmtId="167" fontId="26" fillId="0" borderId="47" xfId="3" applyNumberFormat="1" applyFont="1" applyFill="1" applyBorder="1" applyAlignment="1" applyProtection="1">
      <alignment horizontal="left" vertical="top"/>
    </xf>
    <xf numFmtId="4" fontId="26" fillId="0" borderId="87" xfId="3" applyNumberFormat="1" applyFont="1" applyFill="1" applyBorder="1" applyAlignment="1" applyProtection="1">
      <alignment horizontal="right" vertical="top"/>
    </xf>
    <xf numFmtId="4" fontId="26" fillId="0" borderId="8" xfId="3" applyNumberFormat="1" applyFont="1" applyFill="1" applyBorder="1" applyAlignment="1" applyProtection="1">
      <alignment horizontal="right" vertical="top"/>
    </xf>
    <xf numFmtId="167" fontId="26" fillId="0" borderId="39" xfId="3" applyNumberFormat="1" applyFont="1" applyFill="1" applyBorder="1" applyAlignment="1" applyProtection="1">
      <alignment horizontal="left" vertical="top"/>
    </xf>
    <xf numFmtId="172" fontId="26" fillId="0" borderId="86" xfId="3" applyNumberFormat="1" applyFont="1" applyFill="1" applyBorder="1" applyAlignment="1" applyProtection="1">
      <alignment horizontal="right" vertical="top"/>
    </xf>
    <xf numFmtId="4" fontId="26" fillId="0" borderId="86" xfId="3" applyNumberFormat="1" applyFont="1" applyFill="1" applyBorder="1" applyAlignment="1" applyProtection="1">
      <alignment horizontal="right" vertical="top"/>
    </xf>
    <xf numFmtId="173" fontId="26" fillId="0" borderId="86" xfId="3" applyNumberFormat="1" applyFont="1" applyFill="1" applyBorder="1" applyAlignment="1" applyProtection="1">
      <alignment horizontal="right" vertical="top"/>
    </xf>
    <xf numFmtId="164" fontId="26" fillId="0" borderId="14" xfId="3" applyFont="1" applyFill="1" applyBorder="1" applyAlignment="1" applyProtection="1">
      <alignment horizontal="left" vertical="top" wrapText="1"/>
    </xf>
    <xf numFmtId="172" fontId="26" fillId="0" borderId="86" xfId="3" applyNumberFormat="1" applyFont="1" applyFill="1" applyBorder="1" applyAlignment="1" applyProtection="1">
      <alignment horizontal="right" vertical="top" wrapText="1"/>
    </xf>
    <xf numFmtId="164" fontId="24" fillId="0" borderId="42" xfId="3" applyFont="1" applyFill="1" applyBorder="1" applyAlignment="1" applyProtection="1">
      <alignment vertical="top"/>
    </xf>
    <xf numFmtId="164" fontId="25" fillId="0" borderId="57" xfId="3" applyFont="1" applyFill="1" applyBorder="1" applyAlignment="1" applyProtection="1">
      <alignment vertical="center"/>
    </xf>
    <xf numFmtId="164" fontId="25" fillId="0" borderId="88" xfId="3" applyFont="1" applyFill="1" applyBorder="1" applyAlignment="1" applyProtection="1">
      <alignment vertical="center"/>
    </xf>
    <xf numFmtId="164" fontId="30" fillId="0" borderId="13" xfId="3" applyFont="1" applyFill="1" applyBorder="1" applyAlignment="1" applyProtection="1">
      <alignment horizontal="right" vertical="center"/>
    </xf>
    <xf numFmtId="169" fontId="30" fillId="0" borderId="66" xfId="3" applyNumberFormat="1" applyFont="1" applyFill="1" applyBorder="1" applyAlignment="1" applyProtection="1">
      <alignment horizontal="right" vertical="center"/>
    </xf>
    <xf numFmtId="4" fontId="30" fillId="0" borderId="2" xfId="3" applyNumberFormat="1" applyFont="1" applyFill="1" applyBorder="1" applyAlignment="1" applyProtection="1">
      <alignment horizontal="right" vertical="center"/>
    </xf>
    <xf numFmtId="4" fontId="46" fillId="0" borderId="89" xfId="11" applyNumberFormat="1" applyFont="1" applyBorder="1" applyAlignment="1">
      <alignment horizontal="right" vertical="center"/>
    </xf>
    <xf numFmtId="4" fontId="45" fillId="0" borderId="93" xfId="11" applyNumberFormat="1" applyFont="1" applyBorder="1" applyAlignment="1">
      <alignment horizontal="right" vertical="top"/>
    </xf>
    <xf numFmtId="49" fontId="45" fillId="0" borderId="30" xfId="11" applyNumberFormat="1" applyFont="1" applyBorder="1" applyAlignment="1">
      <alignment horizontal="left" vertical="top" wrapText="1"/>
    </xf>
    <xf numFmtId="0" fontId="45" fillId="0" borderId="30" xfId="11" applyFont="1" applyBorder="1" applyAlignment="1">
      <alignment horizontal="left" vertical="top"/>
    </xf>
    <xf numFmtId="4" fontId="45" fillId="0" borderId="33" xfId="11" applyNumberFormat="1" applyFont="1" applyBorder="1" applyAlignment="1">
      <alignment horizontal="right" vertical="top"/>
    </xf>
    <xf numFmtId="49" fontId="45" fillId="0" borderId="32" xfId="11" applyNumberFormat="1" applyFont="1" applyBorder="1" applyAlignment="1">
      <alignment horizontal="left" vertical="top" wrapText="1"/>
    </xf>
    <xf numFmtId="0" fontId="45" fillId="0" borderId="32" xfId="11" applyFont="1" applyBorder="1" applyAlignment="1">
      <alignment horizontal="left" vertical="top"/>
    </xf>
    <xf numFmtId="0" fontId="45" fillId="0" borderId="32" xfId="11" applyFont="1" applyBorder="1" applyAlignment="1">
      <alignment horizontal="left" vertical="top" wrapText="1"/>
    </xf>
    <xf numFmtId="4" fontId="53" fillId="12" borderId="93" xfId="11" applyNumberFormat="1" applyFont="1" applyFill="1" applyBorder="1" applyAlignment="1">
      <alignment horizontal="right" vertical="top"/>
    </xf>
    <xf numFmtId="0" fontId="53" fillId="0" borderId="30" xfId="11" applyFont="1" applyBorder="1" applyAlignment="1">
      <alignment horizontal="left" wrapText="1"/>
    </xf>
    <xf numFmtId="49" fontId="53" fillId="12" borderId="30" xfId="11" applyNumberFormat="1" applyFont="1" applyFill="1" applyBorder="1" applyAlignment="1">
      <alignment horizontal="left" vertical="top"/>
    </xf>
    <xf numFmtId="0" fontId="45" fillId="12" borderId="30" xfId="11" applyFont="1" applyFill="1" applyBorder="1" applyAlignment="1">
      <alignment horizontal="left" vertical="top"/>
    </xf>
    <xf numFmtId="0" fontId="54" fillId="0" borderId="30" xfId="11" applyFont="1" applyBorder="1" applyAlignment="1">
      <alignment horizontal="left" wrapText="1"/>
    </xf>
    <xf numFmtId="4" fontId="45" fillId="12" borderId="94" xfId="11" applyNumberFormat="1" applyFont="1" applyFill="1" applyBorder="1" applyAlignment="1">
      <alignment horizontal="right" vertical="top"/>
    </xf>
    <xf numFmtId="0" fontId="45" fillId="12" borderId="29" xfId="11" applyFont="1" applyFill="1" applyBorder="1" applyAlignment="1">
      <alignment horizontal="left" vertical="top" wrapText="1"/>
    </xf>
    <xf numFmtId="4" fontId="13" fillId="0" borderId="0" xfId="11" applyNumberFormat="1"/>
    <xf numFmtId="0" fontId="45" fillId="12" borderId="30" xfId="11" applyFont="1" applyFill="1" applyBorder="1" applyAlignment="1">
      <alignment horizontal="left" vertical="center"/>
    </xf>
    <xf numFmtId="4" fontId="45" fillId="0" borderId="94" xfId="11" applyNumberFormat="1" applyFont="1" applyBorder="1" applyAlignment="1">
      <alignment horizontal="right" vertical="top"/>
    </xf>
    <xf numFmtId="0" fontId="45" fillId="0" borderId="29" xfId="11" applyFont="1" applyBorder="1" applyAlignment="1">
      <alignment horizontal="left" vertical="top" wrapText="1"/>
    </xf>
    <xf numFmtId="0" fontId="45" fillId="0" borderId="29" xfId="11" applyFont="1" applyBorder="1" applyAlignment="1">
      <alignment horizontal="left" vertical="top"/>
    </xf>
    <xf numFmtId="4" fontId="45" fillId="6" borderId="33" xfId="11" applyNumberFormat="1" applyFont="1" applyFill="1" applyBorder="1" applyAlignment="1">
      <alignment horizontal="right" vertical="center"/>
    </xf>
    <xf numFmtId="0" fontId="45" fillId="6" borderId="32" xfId="11" applyFont="1" applyFill="1" applyBorder="1" applyAlignment="1">
      <alignment horizontal="left" vertical="center" wrapText="1"/>
    </xf>
    <xf numFmtId="0" fontId="45" fillId="6" borderId="32" xfId="11" applyFont="1" applyFill="1" applyBorder="1" applyAlignment="1">
      <alignment horizontal="left" vertical="center"/>
    </xf>
    <xf numFmtId="4" fontId="16" fillId="8" borderId="33" xfId="11" applyNumberFormat="1" applyFont="1" applyFill="1" applyBorder="1" applyAlignment="1">
      <alignment horizontal="right" vertical="center"/>
    </xf>
    <xf numFmtId="0" fontId="16" fillId="8" borderId="32" xfId="11" applyFont="1" applyFill="1" applyBorder="1" applyAlignment="1">
      <alignment horizontal="left" vertical="center" wrapText="1"/>
    </xf>
    <xf numFmtId="0" fontId="16" fillId="8" borderId="25" xfId="11" applyFont="1" applyFill="1" applyBorder="1" applyAlignment="1">
      <alignment horizontal="left" vertical="center"/>
    </xf>
    <xf numFmtId="0" fontId="16" fillId="8" borderId="95" xfId="11" applyFont="1" applyFill="1" applyBorder="1" applyAlignment="1">
      <alignment horizontal="left" vertical="center"/>
    </xf>
    <xf numFmtId="0" fontId="16" fillId="8" borderId="24" xfId="11" applyFont="1" applyFill="1" applyBorder="1" applyAlignment="1">
      <alignment horizontal="left" vertical="center"/>
    </xf>
    <xf numFmtId="0" fontId="44" fillId="0" borderId="37" xfId="11" applyFont="1" applyBorder="1" applyAlignment="1">
      <alignment horizontal="center" vertical="center" wrapText="1"/>
    </xf>
    <xf numFmtId="0" fontId="44" fillId="0" borderId="36" xfId="11" applyFont="1" applyBorder="1" applyAlignment="1">
      <alignment horizontal="center" vertical="center"/>
    </xf>
    <xf numFmtId="0" fontId="44" fillId="0" borderId="36" xfId="11" applyFont="1" applyBorder="1" applyAlignment="1">
      <alignment vertical="center"/>
    </xf>
    <xf numFmtId="0" fontId="44" fillId="0" borderId="35" xfId="11" applyFont="1" applyBorder="1" applyAlignment="1">
      <alignment horizontal="left" vertical="center"/>
    </xf>
    <xf numFmtId="4" fontId="46" fillId="0" borderId="37" xfId="11" applyNumberFormat="1" applyFont="1" applyBorder="1" applyAlignment="1">
      <alignment horizontal="right" vertical="center"/>
    </xf>
    <xf numFmtId="4" fontId="45" fillId="0" borderId="96" xfId="11" applyNumberFormat="1" applyFont="1" applyBorder="1" applyAlignment="1">
      <alignment horizontal="right" vertical="top"/>
    </xf>
    <xf numFmtId="0" fontId="45" fillId="0" borderId="29" xfId="11" quotePrefix="1" applyFont="1" applyBorder="1" applyAlignment="1">
      <alignment horizontal="left" vertical="top"/>
    </xf>
    <xf numFmtId="4" fontId="45" fillId="0" borderId="97" xfId="11" applyNumberFormat="1" applyFont="1" applyBorder="1" applyAlignment="1">
      <alignment horizontal="right" vertical="top"/>
    </xf>
    <xf numFmtId="0" fontId="13" fillId="0" borderId="0" xfId="11" applyBorder="1" applyAlignment="1">
      <alignment horizontal="center"/>
    </xf>
    <xf numFmtId="4" fontId="45" fillId="6" borderId="97" xfId="11" applyNumberFormat="1" applyFont="1" applyFill="1" applyBorder="1" applyAlignment="1">
      <alignment horizontal="right" vertical="center" wrapText="1"/>
    </xf>
    <xf numFmtId="4" fontId="44" fillId="8" borderId="97" xfId="11" applyNumberFormat="1" applyFont="1" applyFill="1" applyBorder="1" applyAlignment="1">
      <alignment horizontal="right" vertical="center"/>
    </xf>
    <xf numFmtId="0" fontId="44" fillId="8" borderId="32" xfId="11" applyFont="1" applyFill="1" applyBorder="1" applyAlignment="1">
      <alignment horizontal="left" vertical="center"/>
    </xf>
    <xf numFmtId="0" fontId="16" fillId="8" borderId="67" xfId="11" applyFont="1" applyFill="1" applyBorder="1" applyAlignment="1">
      <alignment horizontal="left" vertical="center"/>
    </xf>
    <xf numFmtId="0" fontId="44" fillId="0" borderId="35" xfId="11" applyFont="1" applyBorder="1" applyAlignment="1">
      <alignment vertical="center"/>
    </xf>
    <xf numFmtId="0" fontId="43" fillId="0" borderId="20" xfId="11" applyFont="1" applyBorder="1" applyAlignment="1">
      <alignment horizontal="left" vertical="center" wrapText="1"/>
    </xf>
    <xf numFmtId="0" fontId="1" fillId="0" borderId="0" xfId="0" applyFont="1" applyAlignment="1">
      <alignment vertical="top" wrapText="1"/>
    </xf>
    <xf numFmtId="0" fontId="38" fillId="0" borderId="0" xfId="6" applyFont="1" applyBorder="1" applyAlignment="1">
      <alignment vertical="center"/>
    </xf>
    <xf numFmtId="0" fontId="4" fillId="0" borderId="0" xfId="6" applyBorder="1"/>
    <xf numFmtId="49" fontId="56" fillId="13" borderId="70" xfId="6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6" applyFont="1"/>
    <xf numFmtId="0" fontId="4" fillId="0" borderId="0" xfId="6"/>
    <xf numFmtId="0" fontId="59" fillId="0" borderId="0" xfId="6" applyFont="1"/>
    <xf numFmtId="0" fontId="60" fillId="0" borderId="0" xfId="6" applyFont="1"/>
    <xf numFmtId="49" fontId="57" fillId="13" borderId="32" xfId="6" applyNumberFormat="1" applyFont="1" applyFill="1" applyBorder="1" applyAlignment="1" applyProtection="1">
      <alignment horizontal="center" vertical="center" wrapText="1"/>
      <protection locked="0"/>
    </xf>
    <xf numFmtId="49" fontId="58" fillId="13" borderId="29" xfId="6" applyNumberFormat="1" applyFont="1" applyFill="1" applyBorder="1" applyAlignment="1" applyProtection="1">
      <alignment horizontal="center" vertical="center" wrapText="1"/>
      <protection locked="0"/>
    </xf>
    <xf numFmtId="49" fontId="57" fillId="13" borderId="8" xfId="6" applyNumberFormat="1" applyFont="1" applyFill="1" applyBorder="1" applyAlignment="1" applyProtection="1">
      <alignment horizontal="left" vertical="center" wrapText="1"/>
      <protection locked="0"/>
    </xf>
    <xf numFmtId="49" fontId="63" fillId="13" borderId="32" xfId="6" applyNumberFormat="1" applyFont="1" applyFill="1" applyBorder="1" applyAlignment="1" applyProtection="1">
      <alignment horizontal="center" vertical="center" wrapText="1"/>
      <protection locked="0"/>
    </xf>
    <xf numFmtId="49" fontId="63" fillId="13" borderId="32" xfId="6" applyNumberFormat="1" applyFont="1" applyFill="1" applyBorder="1" applyAlignment="1" applyProtection="1">
      <alignment vertical="center" wrapText="1"/>
      <protection locked="0"/>
    </xf>
    <xf numFmtId="174" fontId="63" fillId="13" borderId="34" xfId="6" applyNumberFormat="1" applyFont="1" applyFill="1" applyBorder="1" applyAlignment="1" applyProtection="1">
      <alignment horizontal="right" vertical="center" wrapText="1"/>
      <protection locked="0"/>
    </xf>
    <xf numFmtId="0" fontId="64" fillId="0" borderId="0" xfId="6" applyFont="1"/>
    <xf numFmtId="49" fontId="63" fillId="13" borderId="34" xfId="6" applyNumberFormat="1" applyFont="1" applyFill="1" applyBorder="1" applyAlignment="1" applyProtection="1">
      <alignment horizontal="center" vertical="center" wrapText="1"/>
      <protection locked="0"/>
    </xf>
    <xf numFmtId="0" fontId="6" fillId="0" borderId="34" xfId="6" applyFont="1" applyBorder="1" applyAlignment="1">
      <alignment vertical="top" wrapText="1"/>
    </xf>
    <xf numFmtId="49" fontId="57" fillId="13" borderId="5" xfId="6" applyNumberFormat="1" applyFont="1" applyFill="1" applyBorder="1" applyAlignment="1" applyProtection="1">
      <alignment horizontal="center" vertical="center" wrapText="1"/>
      <protection locked="0"/>
    </xf>
    <xf numFmtId="49" fontId="57" fillId="13" borderId="5" xfId="6" applyNumberFormat="1" applyFont="1" applyFill="1" applyBorder="1" applyAlignment="1" applyProtection="1">
      <alignment horizontal="left" vertical="center" wrapText="1"/>
      <protection locked="0"/>
    </xf>
    <xf numFmtId="49" fontId="62" fillId="13" borderId="32" xfId="6" applyNumberFormat="1" applyFont="1" applyFill="1" applyBorder="1" applyAlignment="1" applyProtection="1">
      <alignment vertical="center" wrapText="1"/>
      <protection locked="0"/>
    </xf>
    <xf numFmtId="49" fontId="58" fillId="13" borderId="55" xfId="6" applyNumberFormat="1" applyFont="1" applyFill="1" applyBorder="1" applyAlignment="1" applyProtection="1">
      <alignment horizontal="center" vertical="center" wrapText="1"/>
      <protection locked="0"/>
    </xf>
    <xf numFmtId="49" fontId="58" fillId="13" borderId="5" xfId="6" applyNumberFormat="1" applyFont="1" applyFill="1" applyBorder="1" applyAlignment="1" applyProtection="1">
      <alignment horizontal="left" vertical="center" wrapText="1"/>
      <protection locked="0"/>
    </xf>
    <xf numFmtId="49" fontId="57" fillId="14" borderId="5" xfId="6" applyNumberFormat="1" applyFont="1" applyFill="1" applyBorder="1" applyAlignment="1" applyProtection="1">
      <alignment horizontal="center" vertical="center" wrapText="1"/>
      <protection locked="0"/>
    </xf>
    <xf numFmtId="49" fontId="57" fillId="14" borderId="57" xfId="6" applyNumberFormat="1" applyFont="1" applyFill="1" applyBorder="1" applyAlignment="1" applyProtection="1">
      <alignment horizontal="center" vertical="center" wrapText="1"/>
      <protection locked="0"/>
    </xf>
    <xf numFmtId="49" fontId="57" fillId="14" borderId="5" xfId="6" applyNumberFormat="1" applyFont="1" applyFill="1" applyBorder="1" applyAlignment="1" applyProtection="1">
      <alignment horizontal="left" vertical="center" wrapText="1"/>
      <protection locked="0"/>
    </xf>
    <xf numFmtId="49" fontId="57" fillId="15" borderId="5" xfId="6" applyNumberFormat="1" applyFont="1" applyFill="1" applyBorder="1" applyAlignment="1" applyProtection="1">
      <alignment horizontal="center" vertical="center" wrapText="1"/>
      <protection locked="0"/>
    </xf>
    <xf numFmtId="49" fontId="55" fillId="15" borderId="5" xfId="6" applyNumberFormat="1" applyFont="1" applyFill="1" applyBorder="1" applyAlignment="1" applyProtection="1">
      <alignment horizontal="center" vertical="center" wrapText="1"/>
      <protection locked="0"/>
    </xf>
    <xf numFmtId="49" fontId="57" fillId="15" borderId="5" xfId="6" applyNumberFormat="1" applyFont="1" applyFill="1" applyBorder="1" applyAlignment="1" applyProtection="1">
      <alignment horizontal="left" vertical="center" wrapText="1"/>
      <protection locked="0"/>
    </xf>
    <xf numFmtId="49" fontId="58" fillId="13" borderId="17" xfId="6" applyNumberFormat="1" applyFont="1" applyFill="1" applyBorder="1" applyAlignment="1" applyProtection="1">
      <alignment horizontal="center" vertical="center" wrapText="1"/>
      <protection locked="0"/>
    </xf>
    <xf numFmtId="49" fontId="62" fillId="13" borderId="17" xfId="6" applyNumberFormat="1" applyFont="1" applyFill="1" applyBorder="1" applyAlignment="1" applyProtection="1">
      <alignment horizontal="center" vertical="center" wrapText="1"/>
      <protection locked="0"/>
    </xf>
    <xf numFmtId="49" fontId="62" fillId="13" borderId="0" xfId="6" applyNumberFormat="1" applyFont="1" applyFill="1" applyBorder="1" applyAlignment="1" applyProtection="1">
      <alignment horizontal="center" vertical="center" wrapText="1"/>
      <protection locked="0"/>
    </xf>
    <xf numFmtId="49" fontId="63" fillId="13" borderId="5" xfId="6" applyNumberFormat="1" applyFont="1" applyFill="1" applyBorder="1" applyAlignment="1" applyProtection="1">
      <alignment horizontal="center" vertical="center" wrapText="1"/>
      <protection locked="0"/>
    </xf>
    <xf numFmtId="49" fontId="63" fillId="13" borderId="5" xfId="6" applyNumberFormat="1" applyFont="1" applyFill="1" applyBorder="1" applyAlignment="1" applyProtection="1">
      <alignment horizontal="left" vertical="center" wrapText="1"/>
      <protection locked="0"/>
    </xf>
    <xf numFmtId="49" fontId="58" fillId="13" borderId="5" xfId="6" applyNumberFormat="1" applyFont="1" applyFill="1" applyBorder="1" applyAlignment="1" applyProtection="1">
      <alignment horizontal="center" vertical="center" wrapText="1"/>
      <protection locked="0"/>
    </xf>
    <xf numFmtId="49" fontId="61" fillId="13" borderId="0" xfId="6" applyNumberFormat="1" applyFont="1" applyFill="1" applyBorder="1" applyAlignment="1" applyProtection="1">
      <alignment horizontal="center" vertical="center" wrapText="1"/>
      <protection locked="0"/>
    </xf>
    <xf numFmtId="49" fontId="67" fillId="13" borderId="5" xfId="6" applyNumberFormat="1" applyFont="1" applyFill="1" applyBorder="1" applyAlignment="1" applyProtection="1">
      <alignment horizontal="left" vertical="center" wrapText="1"/>
      <protection locked="0"/>
    </xf>
    <xf numFmtId="49" fontId="63" fillId="13" borderId="39" xfId="6" applyNumberFormat="1" applyFont="1" applyFill="1" applyBorder="1" applyAlignment="1" applyProtection="1">
      <alignment horizontal="left" vertical="center" wrapText="1"/>
      <protection locked="0"/>
    </xf>
    <xf numFmtId="49" fontId="58" fillId="13" borderId="51" xfId="6" applyNumberFormat="1" applyFont="1" applyFill="1" applyBorder="1" applyAlignment="1" applyProtection="1">
      <alignment horizontal="center" vertical="center" wrapText="1"/>
      <protection locked="0"/>
    </xf>
    <xf numFmtId="49" fontId="57" fillId="13" borderId="39" xfId="6" applyNumberFormat="1" applyFont="1" applyFill="1" applyBorder="1" applyAlignment="1" applyProtection="1">
      <alignment horizontal="center" vertical="center" wrapText="1"/>
      <protection locked="0"/>
    </xf>
    <xf numFmtId="49" fontId="61" fillId="13" borderId="17" xfId="6" applyNumberFormat="1" applyFont="1" applyFill="1" applyBorder="1" applyAlignment="1" applyProtection="1">
      <alignment vertical="center" wrapText="1"/>
      <protection locked="0"/>
    </xf>
    <xf numFmtId="49" fontId="58" fillId="13" borderId="0" xfId="6" applyNumberFormat="1" applyFont="1" applyFill="1" applyBorder="1" applyAlignment="1" applyProtection="1">
      <alignment horizontal="center" vertical="center" wrapText="1"/>
      <protection locked="0"/>
    </xf>
    <xf numFmtId="49" fontId="57" fillId="16" borderId="17" xfId="6" applyNumberFormat="1" applyFont="1" applyFill="1" applyBorder="1" applyAlignment="1" applyProtection="1">
      <alignment horizontal="center" vertical="center" wrapText="1"/>
      <protection locked="0"/>
    </xf>
    <xf numFmtId="49" fontId="67" fillId="16" borderId="5" xfId="6" applyNumberFormat="1" applyFont="1" applyFill="1" applyBorder="1" applyAlignment="1" applyProtection="1">
      <alignment horizontal="center" vertical="center" wrapText="1"/>
      <protection locked="0"/>
    </xf>
    <xf numFmtId="49" fontId="67" fillId="16" borderId="5" xfId="6" applyNumberFormat="1" applyFont="1" applyFill="1" applyBorder="1" applyAlignment="1" applyProtection="1">
      <alignment horizontal="left" vertical="center" wrapText="1"/>
      <protection locked="0"/>
    </xf>
    <xf numFmtId="49" fontId="55" fillId="16" borderId="5" xfId="6" applyNumberFormat="1" applyFont="1" applyFill="1" applyBorder="1" applyAlignment="1" applyProtection="1">
      <alignment horizontal="center" vertical="center" wrapText="1"/>
      <protection locked="0"/>
    </xf>
    <xf numFmtId="49" fontId="69" fillId="16" borderId="5" xfId="6" applyNumberFormat="1" applyFont="1" applyFill="1" applyBorder="1" applyAlignment="1" applyProtection="1">
      <alignment horizontal="center" vertical="center" wrapText="1"/>
      <protection locked="0"/>
    </xf>
    <xf numFmtId="49" fontId="69" fillId="16" borderId="5" xfId="6" applyNumberFormat="1" applyFont="1" applyFill="1" applyBorder="1" applyAlignment="1" applyProtection="1">
      <alignment horizontal="left" vertical="center" wrapText="1"/>
      <protection locked="0"/>
    </xf>
    <xf numFmtId="49" fontId="58" fillId="13" borderId="5" xfId="6" applyNumberFormat="1" applyFont="1" applyFill="1" applyBorder="1" applyAlignment="1" applyProtection="1">
      <alignment horizontal="left" vertical="center"/>
      <protection locked="0"/>
    </xf>
    <xf numFmtId="0" fontId="5" fillId="0" borderId="0" xfId="6" applyFont="1" applyAlignment="1">
      <alignment vertical="top"/>
    </xf>
    <xf numFmtId="174" fontId="5" fillId="0" borderId="0" xfId="6" applyNumberFormat="1" applyFont="1"/>
    <xf numFmtId="0" fontId="2" fillId="0" borderId="59" xfId="16" applyFont="1" applyBorder="1" applyAlignment="1">
      <alignment horizontal="left" vertical="top" wrapText="1"/>
    </xf>
    <xf numFmtId="49" fontId="2" fillId="0" borderId="59" xfId="16" applyNumberFormat="1" applyBorder="1" applyAlignment="1">
      <alignment horizontal="center" vertical="center"/>
    </xf>
    <xf numFmtId="4" fontId="2" fillId="0" borderId="59" xfId="16" applyNumberFormat="1" applyBorder="1" applyAlignment="1">
      <alignment horizontal="right" vertical="center"/>
    </xf>
    <xf numFmtId="0" fontId="14" fillId="0" borderId="59" xfId="16" applyFont="1" applyBorder="1" applyAlignment="1">
      <alignment horizontal="left" vertical="top" wrapText="1"/>
    </xf>
    <xf numFmtId="4" fontId="2" fillId="0" borderId="98" xfId="16" applyNumberFormat="1" applyBorder="1" applyAlignment="1">
      <alignment horizontal="center" vertical="center"/>
    </xf>
    <xf numFmtId="0" fontId="19" fillId="0" borderId="29" xfId="15" applyFont="1" applyBorder="1" applyAlignment="1">
      <alignment horizontal="center" vertical="top" wrapText="1"/>
    </xf>
    <xf numFmtId="0" fontId="19" fillId="0" borderId="34" xfId="15" applyFont="1" applyBorder="1" applyAlignment="1">
      <alignment horizontal="center" vertical="top" wrapText="1"/>
    </xf>
    <xf numFmtId="0" fontId="16" fillId="0" borderId="0" xfId="15" applyFont="1"/>
    <xf numFmtId="0" fontId="21" fillId="0" borderId="84" xfId="15" applyFont="1" applyBorder="1" applyAlignment="1">
      <alignment vertical="top" wrapText="1"/>
    </xf>
    <xf numFmtId="4" fontId="18" fillId="12" borderId="26" xfId="15" applyNumberFormat="1" applyFont="1" applyFill="1" applyBorder="1" applyAlignment="1">
      <alignment horizontal="right" vertical="top" wrapText="1"/>
    </xf>
    <xf numFmtId="0" fontId="21" fillId="0" borderId="32" xfId="15" applyFont="1" applyBorder="1" applyAlignment="1">
      <alignment vertical="top" wrapText="1"/>
    </xf>
    <xf numFmtId="43" fontId="18" fillId="12" borderId="83" xfId="15" applyNumberFormat="1" applyFont="1" applyFill="1" applyBorder="1" applyAlignment="1">
      <alignment horizontal="center" vertical="center" wrapText="1"/>
    </xf>
    <xf numFmtId="4" fontId="20" fillId="12" borderId="83" xfId="15" applyNumberFormat="1" applyFont="1" applyFill="1" applyBorder="1" applyAlignment="1">
      <alignment horizontal="right" vertical="top" wrapText="1"/>
    </xf>
    <xf numFmtId="0" fontId="71" fillId="0" borderId="31" xfId="15" quotePrefix="1" applyFont="1" applyFill="1" applyBorder="1" applyAlignment="1">
      <alignment horizontal="center" vertical="center" wrapText="1"/>
    </xf>
    <xf numFmtId="0" fontId="18" fillId="0" borderId="30" xfId="15" applyFont="1" applyFill="1" applyBorder="1" applyAlignment="1">
      <alignment horizontal="center" vertical="center" wrapText="1"/>
    </xf>
    <xf numFmtId="0" fontId="19" fillId="8" borderId="25" xfId="15" applyFont="1" applyFill="1" applyBorder="1" applyAlignment="1">
      <alignment horizontal="center" vertical="top" wrapText="1"/>
    </xf>
    <xf numFmtId="0" fontId="19" fillId="8" borderId="26" xfId="15" applyFont="1" applyFill="1" applyBorder="1" applyAlignment="1">
      <alignment horizontal="center" vertical="top" wrapText="1"/>
    </xf>
    <xf numFmtId="0" fontId="18" fillId="8" borderId="26" xfId="15" applyFont="1" applyFill="1" applyBorder="1" applyAlignment="1">
      <alignment vertical="top" wrapText="1"/>
    </xf>
    <xf numFmtId="0" fontId="20" fillId="6" borderId="32" xfId="15" applyFont="1" applyFill="1" applyBorder="1" applyAlignment="1">
      <alignment horizontal="center" vertical="top" wrapText="1"/>
    </xf>
    <xf numFmtId="0" fontId="19" fillId="6" borderId="25" xfId="15" applyFont="1" applyFill="1" applyBorder="1" applyAlignment="1">
      <alignment horizontal="center" vertical="top" wrapText="1"/>
    </xf>
    <xf numFmtId="0" fontId="20" fillId="6" borderId="25" xfId="15" applyFont="1" applyFill="1" applyBorder="1" applyAlignment="1">
      <alignment vertical="top" wrapText="1"/>
    </xf>
    <xf numFmtId="4" fontId="20" fillId="6" borderId="25" xfId="15" applyNumberFormat="1" applyFont="1" applyFill="1" applyBorder="1" applyAlignment="1">
      <alignment horizontal="right" vertical="top" wrapText="1"/>
    </xf>
    <xf numFmtId="0" fontId="20" fillId="6" borderId="26" xfId="15" applyFont="1" applyFill="1" applyBorder="1" applyAlignment="1">
      <alignment vertical="top" wrapText="1"/>
    </xf>
    <xf numFmtId="4" fontId="20" fillId="6" borderId="26" xfId="17" applyNumberFormat="1" applyFont="1" applyFill="1" applyBorder="1" applyAlignment="1">
      <alignment horizontal="right" vertical="top" wrapText="1"/>
    </xf>
    <xf numFmtId="0" fontId="71" fillId="0" borderId="31" xfId="15" applyFont="1" applyFill="1" applyBorder="1" applyAlignment="1">
      <alignment horizontal="left" vertical="center" wrapText="1"/>
    </xf>
    <xf numFmtId="4" fontId="72" fillId="6" borderId="25" xfId="15" applyNumberFormat="1" applyFont="1" applyFill="1" applyBorder="1" applyAlignment="1">
      <alignment horizontal="right" vertical="top" wrapText="1"/>
    </xf>
    <xf numFmtId="4" fontId="72" fillId="6" borderId="26" xfId="17" applyNumberFormat="1" applyFont="1" applyFill="1" applyBorder="1" applyAlignment="1">
      <alignment horizontal="right" vertical="top" wrapText="1"/>
    </xf>
    <xf numFmtId="0" fontId="13" fillId="0" borderId="29" xfId="15" applyBorder="1"/>
    <xf numFmtId="0" fontId="74" fillId="0" borderId="29" xfId="15" quotePrefix="1" applyFont="1" applyBorder="1" applyAlignment="1">
      <alignment vertical="center" wrapText="1"/>
    </xf>
    <xf numFmtId="0" fontId="74" fillId="0" borderId="29" xfId="15" applyFont="1" applyBorder="1" applyAlignment="1">
      <alignment vertical="center" wrapText="1"/>
    </xf>
    <xf numFmtId="4" fontId="74" fillId="0" borderId="29" xfId="15" applyNumberFormat="1" applyFont="1" applyBorder="1" applyAlignment="1">
      <alignment vertical="center" wrapText="1"/>
    </xf>
    <xf numFmtId="0" fontId="19" fillId="8" borderId="32" xfId="15" applyFont="1" applyFill="1" applyBorder="1" applyAlignment="1">
      <alignment horizontal="center" vertical="top" wrapText="1"/>
    </xf>
    <xf numFmtId="0" fontId="18" fillId="8" borderId="32" xfId="15" applyFont="1" applyFill="1" applyBorder="1" applyAlignment="1">
      <alignment vertical="top" wrapText="1"/>
    </xf>
    <xf numFmtId="4" fontId="71" fillId="0" borderId="31" xfId="15" applyNumberFormat="1" applyFont="1" applyFill="1" applyBorder="1" applyAlignment="1">
      <alignment horizontal="right" vertical="center" wrapText="1"/>
    </xf>
    <xf numFmtId="4" fontId="73" fillId="8" borderId="32" xfId="15" applyNumberFormat="1" applyFont="1" applyFill="1" applyBorder="1" applyAlignment="1">
      <alignment horizontal="right" vertical="center" wrapText="1"/>
    </xf>
    <xf numFmtId="4" fontId="21" fillId="6" borderId="26" xfId="15" applyNumberFormat="1" applyFont="1" applyFill="1" applyBorder="1" applyAlignment="1">
      <alignment horizontal="right" vertical="top" wrapText="1"/>
    </xf>
    <xf numFmtId="0" fontId="20" fillId="6" borderId="32" xfId="15" applyFont="1" applyFill="1" applyBorder="1" applyAlignment="1">
      <alignment vertical="top" wrapText="1"/>
    </xf>
    <xf numFmtId="4" fontId="73" fillId="8" borderId="31" xfId="15" applyNumberFormat="1" applyFont="1" applyFill="1" applyBorder="1" applyAlignment="1">
      <alignment horizontal="right" vertical="center" wrapText="1"/>
    </xf>
    <xf numFmtId="0" fontId="19" fillId="6" borderId="32" xfId="15" applyFont="1" applyFill="1" applyBorder="1" applyAlignment="1">
      <alignment horizontal="center" vertical="top" wrapText="1"/>
    </xf>
    <xf numFmtId="4" fontId="21" fillId="6" borderId="32" xfId="15" applyNumberFormat="1" applyFont="1" applyFill="1" applyBorder="1" applyAlignment="1">
      <alignment horizontal="right" vertical="top" wrapText="1"/>
    </xf>
    <xf numFmtId="4" fontId="22" fillId="12" borderId="26" xfId="15" applyNumberFormat="1" applyFont="1" applyFill="1" applyBorder="1" applyAlignment="1">
      <alignment horizontal="right" vertical="top" wrapText="1"/>
    </xf>
    <xf numFmtId="0" fontId="21" fillId="12" borderId="26" xfId="15" applyFont="1" applyFill="1" applyBorder="1" applyAlignment="1">
      <alignment horizontal="center" vertical="top" wrapText="1"/>
    </xf>
    <xf numFmtId="4" fontId="18" fillId="4" borderId="32" xfId="15" applyNumberFormat="1" applyFont="1" applyFill="1" applyBorder="1" applyAlignment="1">
      <alignment horizontal="right" vertical="top" wrapText="1"/>
    </xf>
    <xf numFmtId="0" fontId="18" fillId="4" borderId="32" xfId="15" applyFont="1" applyFill="1" applyBorder="1" applyAlignment="1">
      <alignment horizontal="center" vertical="top" wrapText="1"/>
    </xf>
    <xf numFmtId="4" fontId="19" fillId="0" borderId="26" xfId="15" applyNumberFormat="1" applyFont="1" applyBorder="1" applyAlignment="1">
      <alignment horizontal="right" vertical="top" wrapText="1"/>
    </xf>
    <xf numFmtId="4" fontId="21" fillId="0" borderId="25" xfId="15" applyNumberFormat="1" applyFont="1" applyBorder="1" applyAlignment="1">
      <alignment horizontal="right" vertical="top" wrapText="1"/>
    </xf>
    <xf numFmtId="0" fontId="18" fillId="8" borderId="32" xfId="15" applyFont="1" applyFill="1" applyBorder="1" applyAlignment="1">
      <alignment horizontal="center" vertical="top" wrapText="1"/>
    </xf>
    <xf numFmtId="0" fontId="13" fillId="0" borderId="83" xfId="15" applyBorder="1"/>
    <xf numFmtId="4" fontId="16" fillId="0" borderId="36" xfId="15" applyNumberFormat="1" applyFont="1" applyBorder="1" applyAlignment="1">
      <alignment vertical="center"/>
    </xf>
    <xf numFmtId="0" fontId="18" fillId="8" borderId="99" xfId="15" applyFont="1" applyFill="1" applyBorder="1" applyAlignment="1">
      <alignment horizontal="center" vertical="center" wrapText="1"/>
    </xf>
    <xf numFmtId="0" fontId="23" fillId="0" borderId="30" xfId="15" applyFont="1" applyFill="1" applyBorder="1" applyAlignment="1">
      <alignment horizontal="center" vertical="center" wrapText="1"/>
    </xf>
    <xf numFmtId="165" fontId="22" fillId="0" borderId="25" xfId="15" applyNumberFormat="1" applyFont="1" applyFill="1" applyBorder="1" applyAlignment="1">
      <alignment horizontal="right" vertical="center" wrapText="1"/>
    </xf>
    <xf numFmtId="0" fontId="18" fillId="4" borderId="32" xfId="15" applyFont="1" applyFill="1" applyBorder="1" applyAlignment="1">
      <alignment horizontal="center" vertical="center" wrapText="1"/>
    </xf>
    <xf numFmtId="0" fontId="19" fillId="0" borderId="30" xfId="15" applyFont="1" applyBorder="1" applyAlignment="1">
      <alignment vertical="top" wrapText="1"/>
    </xf>
    <xf numFmtId="4" fontId="34" fillId="9" borderId="17" xfId="1" applyNumberFormat="1" applyFont="1" applyFill="1" applyBorder="1" applyAlignment="1">
      <alignment horizontal="right" vertical="top"/>
    </xf>
    <xf numFmtId="0" fontId="24" fillId="9" borderId="17" xfId="1" applyFont="1" applyFill="1" applyBorder="1" applyAlignment="1">
      <alignment vertical="top" wrapText="1"/>
    </xf>
    <xf numFmtId="167" fontId="26" fillId="9" borderId="69" xfId="1" applyNumberFormat="1" applyFont="1" applyFill="1" applyBorder="1" applyAlignment="1">
      <alignment horizontal="left" vertical="top" wrapText="1"/>
    </xf>
    <xf numFmtId="0" fontId="33" fillId="9" borderId="51" xfId="1" applyFont="1" applyFill="1" applyBorder="1" applyAlignment="1">
      <alignment horizontal="left" vertical="top" wrapText="1"/>
    </xf>
    <xf numFmtId="0" fontId="76" fillId="0" borderId="80" xfId="0" applyFont="1" applyBorder="1" applyAlignment="1">
      <alignment vertical="center" wrapText="1"/>
    </xf>
    <xf numFmtId="0" fontId="76" fillId="0" borderId="80" xfId="0" applyFont="1" applyBorder="1" applyAlignment="1">
      <alignment vertical="top" wrapText="1"/>
    </xf>
    <xf numFmtId="0" fontId="76" fillId="0" borderId="56" xfId="0" applyFont="1" applyBorder="1" applyAlignment="1">
      <alignment vertical="top" wrapText="1"/>
    </xf>
    <xf numFmtId="164" fontId="6" fillId="0" borderId="69" xfId="14" applyNumberFormat="1" applyFont="1" applyBorder="1" applyAlignment="1">
      <alignment horizontal="center" vertical="center" wrapText="1"/>
    </xf>
    <xf numFmtId="164" fontId="6" fillId="0" borderId="17" xfId="14" applyNumberFormat="1" applyFont="1" applyBorder="1" applyAlignment="1">
      <alignment horizontal="center" vertical="center" wrapText="1"/>
    </xf>
    <xf numFmtId="165" fontId="6" fillId="0" borderId="17" xfId="14" applyNumberFormat="1" applyFont="1" applyBorder="1" applyAlignment="1">
      <alignment horizontal="center" vertical="center" wrapText="1"/>
    </xf>
    <xf numFmtId="0" fontId="79" fillId="0" borderId="57" xfId="14" applyFont="1" applyBorder="1" applyAlignment="1">
      <alignment vertical="center" wrapText="1"/>
    </xf>
    <xf numFmtId="0" fontId="80" fillId="0" borderId="17" xfId="14" applyFont="1" applyBorder="1" applyAlignment="1">
      <alignment vertical="center" wrapText="1"/>
    </xf>
    <xf numFmtId="0" fontId="19" fillId="0" borderId="34" xfId="15" applyFont="1" applyBorder="1" applyAlignment="1">
      <alignment horizontal="center" vertical="top" wrapText="1"/>
    </xf>
    <xf numFmtId="4" fontId="21" fillId="0" borderId="34" xfId="15" applyNumberFormat="1" applyFont="1" applyBorder="1" applyAlignment="1">
      <alignment horizontal="right" vertical="top" wrapText="1"/>
    </xf>
    <xf numFmtId="0" fontId="24" fillId="9" borderId="55" xfId="1" applyFont="1" applyFill="1" applyBorder="1" applyAlignment="1">
      <alignment vertical="top" wrapText="1"/>
    </xf>
    <xf numFmtId="0" fontId="33" fillId="9" borderId="43" xfId="1" applyFont="1" applyFill="1" applyBorder="1" applyAlignment="1">
      <alignment horizontal="left" vertical="top" wrapText="1"/>
    </xf>
    <xf numFmtId="0" fontId="24" fillId="0" borderId="32" xfId="1" applyFont="1" applyFill="1" applyBorder="1" applyAlignment="1">
      <alignment horizontal="left" vertical="top" wrapText="1"/>
    </xf>
    <xf numFmtId="4" fontId="35" fillId="0" borderId="32" xfId="1" applyNumberFormat="1" applyFont="1" applyBorder="1" applyAlignment="1">
      <alignment vertical="center"/>
    </xf>
    <xf numFmtId="0" fontId="26" fillId="6" borderId="32" xfId="1" applyFont="1" applyFill="1" applyBorder="1" applyAlignment="1">
      <alignment horizontal="left" vertical="top" wrapText="1"/>
    </xf>
    <xf numFmtId="4" fontId="35" fillId="6" borderId="32" xfId="1" applyNumberFormat="1" applyFont="1" applyFill="1" applyBorder="1" applyAlignment="1">
      <alignment vertical="center"/>
    </xf>
    <xf numFmtId="4" fontId="35" fillId="0" borderId="29" xfId="1" applyNumberFormat="1" applyFont="1" applyBorder="1" applyAlignment="1">
      <alignment vertical="center"/>
    </xf>
    <xf numFmtId="0" fontId="31" fillId="8" borderId="32" xfId="1" applyFont="1" applyFill="1" applyBorder="1" applyAlignment="1">
      <alignment horizontal="center" vertical="center" wrapText="1"/>
    </xf>
    <xf numFmtId="0" fontId="34" fillId="8" borderId="32" xfId="1" applyFont="1" applyFill="1" applyBorder="1" applyAlignment="1">
      <alignment horizontal="left" vertical="top" wrapText="1"/>
    </xf>
    <xf numFmtId="4" fontId="34" fillId="8" borderId="32" xfId="1" applyNumberFormat="1" applyFont="1" applyFill="1" applyBorder="1" applyAlignment="1">
      <alignment vertical="center"/>
    </xf>
    <xf numFmtId="0" fontId="24" fillId="0" borderId="51" xfId="1" applyFont="1" applyBorder="1" applyAlignment="1">
      <alignment horizontal="left" vertical="top" wrapText="1"/>
    </xf>
    <xf numFmtId="4" fontId="35" fillId="0" borderId="32" xfId="1" applyNumberFormat="1" applyFont="1" applyBorder="1" applyAlignment="1">
      <alignment horizontal="right" vertical="top"/>
    </xf>
    <xf numFmtId="4" fontId="35" fillId="6" borderId="32" xfId="1" applyNumberFormat="1" applyFont="1" applyFill="1" applyBorder="1" applyAlignment="1">
      <alignment horizontal="right" vertical="top"/>
    </xf>
    <xf numFmtId="0" fontId="36" fillId="17" borderId="51" xfId="1" applyFont="1" applyFill="1" applyBorder="1" applyAlignment="1">
      <alignment horizontal="left" vertical="top" wrapText="1"/>
    </xf>
    <xf numFmtId="0" fontId="24" fillId="11" borderId="8" xfId="1" applyFont="1" applyFill="1" applyBorder="1" applyAlignment="1">
      <alignment horizontal="left" vertical="top" wrapText="1"/>
    </xf>
    <xf numFmtId="167" fontId="26" fillId="11" borderId="87" xfId="1" applyNumberFormat="1" applyFont="1" applyFill="1" applyBorder="1" applyAlignment="1">
      <alignment horizontal="left" vertical="top" wrapText="1"/>
    </xf>
    <xf numFmtId="0" fontId="24" fillId="0" borderId="29" xfId="1" applyFont="1" applyBorder="1" applyAlignment="1">
      <alignment vertical="top" wrapText="1"/>
    </xf>
    <xf numFmtId="4" fontId="35" fillId="0" borderId="29" xfId="1" applyNumberFormat="1" applyFont="1" applyBorder="1" applyAlignment="1">
      <alignment horizontal="right" vertical="top"/>
    </xf>
    <xf numFmtId="0" fontId="34" fillId="8" borderId="32" xfId="1" applyFont="1" applyFill="1" applyBorder="1" applyAlignment="1">
      <alignment vertical="top" wrapText="1"/>
    </xf>
    <xf numFmtId="167" fontId="37" fillId="8" borderId="32" xfId="1" applyNumberFormat="1" applyFont="1" applyFill="1" applyBorder="1" applyAlignment="1">
      <alignment horizontal="left" vertical="top" wrapText="1"/>
    </xf>
    <xf numFmtId="4" fontId="34" fillId="8" borderId="32" xfId="1" applyNumberFormat="1" applyFont="1" applyFill="1" applyBorder="1" applyAlignment="1">
      <alignment horizontal="right" vertical="top"/>
    </xf>
    <xf numFmtId="0" fontId="34" fillId="12" borderId="82" xfId="1" applyFont="1" applyFill="1" applyBorder="1" applyAlignment="1">
      <alignment vertical="top" wrapText="1"/>
    </xf>
    <xf numFmtId="0" fontId="34" fillId="12" borderId="17" xfId="1" applyFont="1" applyFill="1" applyBorder="1" applyAlignment="1">
      <alignment vertical="top" wrapText="1"/>
    </xf>
    <xf numFmtId="0" fontId="34" fillId="12" borderId="57" xfId="1" applyFont="1" applyFill="1" applyBorder="1" applyAlignment="1">
      <alignment vertical="top" wrapText="1"/>
    </xf>
    <xf numFmtId="0" fontId="35" fillId="6" borderId="59" xfId="1" applyFont="1" applyFill="1" applyBorder="1" applyAlignment="1">
      <alignment horizontal="left" vertical="top" wrapText="1"/>
    </xf>
    <xf numFmtId="167" fontId="75" fillId="6" borderId="65" xfId="1" applyNumberFormat="1" applyFont="1" applyFill="1" applyBorder="1" applyAlignment="1">
      <alignment horizontal="left" vertical="top" wrapText="1"/>
    </xf>
    <xf numFmtId="0" fontId="75" fillId="6" borderId="60" xfId="1" applyFont="1" applyFill="1" applyBorder="1" applyAlignment="1">
      <alignment horizontal="left" vertical="top" wrapText="1"/>
    </xf>
    <xf numFmtId="0" fontId="35" fillId="12" borderId="59" xfId="1" applyFont="1" applyFill="1" applyBorder="1" applyAlignment="1">
      <alignment horizontal="left" vertical="top" wrapText="1"/>
    </xf>
    <xf numFmtId="4" fontId="35" fillId="12" borderId="59" xfId="1" applyNumberFormat="1" applyFont="1" applyFill="1" applyBorder="1" applyAlignment="1">
      <alignment horizontal="right" vertical="top"/>
    </xf>
    <xf numFmtId="0" fontId="24" fillId="11" borderId="57" xfId="1" applyFont="1" applyFill="1" applyBorder="1" applyAlignment="1">
      <alignment horizontal="left" vertical="top" wrapText="1"/>
    </xf>
    <xf numFmtId="4" fontId="35" fillId="11" borderId="17" xfId="1" applyNumberFormat="1" applyFont="1" applyFill="1" applyBorder="1" applyAlignment="1">
      <alignment horizontal="right" vertical="top"/>
    </xf>
    <xf numFmtId="49" fontId="2" fillId="0" borderId="8" xfId="16" applyNumberFormat="1" applyFont="1" applyBorder="1" applyAlignment="1">
      <alignment horizontal="left" vertical="top" wrapText="1"/>
    </xf>
    <xf numFmtId="0" fontId="14" fillId="0" borderId="17" xfId="16" applyFont="1" applyBorder="1" applyAlignment="1">
      <alignment horizontal="left" vertical="top" wrapText="1"/>
    </xf>
    <xf numFmtId="49" fontId="16" fillId="0" borderId="101" xfId="16" applyNumberFormat="1" applyFont="1" applyBorder="1" applyAlignment="1">
      <alignment horizontal="center" vertical="top"/>
    </xf>
    <xf numFmtId="49" fontId="2" fillId="0" borderId="17" xfId="16" applyNumberFormat="1" applyFont="1" applyBorder="1" applyAlignment="1">
      <alignment horizontal="left" vertical="top" wrapText="1"/>
    </xf>
    <xf numFmtId="49" fontId="2" fillId="0" borderId="17" xfId="16" applyNumberFormat="1" applyFont="1" applyBorder="1" applyAlignment="1">
      <alignment horizontal="center" vertical="center"/>
    </xf>
    <xf numFmtId="4" fontId="2" fillId="0" borderId="17" xfId="16" applyNumberFormat="1" applyFont="1" applyBorder="1" applyAlignment="1">
      <alignment horizontal="right" vertical="center"/>
    </xf>
    <xf numFmtId="4" fontId="2" fillId="0" borderId="19" xfId="16" applyNumberFormat="1" applyFont="1" applyBorder="1" applyAlignment="1">
      <alignment horizontal="center" vertical="center"/>
    </xf>
    <xf numFmtId="49" fontId="2" fillId="0" borderId="15" xfId="16" applyNumberFormat="1" applyFont="1" applyBorder="1" applyAlignment="1">
      <alignment horizontal="left" vertical="top" wrapText="1"/>
    </xf>
    <xf numFmtId="49" fontId="2" fillId="0" borderId="15" xfId="16" applyNumberFormat="1" applyFont="1" applyBorder="1" applyAlignment="1">
      <alignment horizontal="center" vertical="center"/>
    </xf>
    <xf numFmtId="4" fontId="2" fillId="0" borderId="15" xfId="16" applyNumberFormat="1" applyFont="1" applyBorder="1" applyAlignment="1">
      <alignment horizontal="right" vertical="center"/>
    </xf>
    <xf numFmtId="4" fontId="2" fillId="0" borderId="16" xfId="16" applyNumberFormat="1" applyFont="1" applyBorder="1" applyAlignment="1">
      <alignment horizontal="center" vertical="center"/>
    </xf>
    <xf numFmtId="49" fontId="62" fillId="13" borderId="51" xfId="6" applyNumberFormat="1" applyFont="1" applyFill="1" applyBorder="1" applyAlignment="1" applyProtection="1">
      <alignment horizontal="center" vertical="center" wrapText="1"/>
      <protection locked="0"/>
    </xf>
    <xf numFmtId="174" fontId="56" fillId="13" borderId="70" xfId="6" applyNumberFormat="1" applyFont="1" applyFill="1" applyBorder="1" applyAlignment="1" applyProtection="1">
      <alignment horizontal="center" vertical="center" wrapText="1"/>
      <protection locked="0"/>
    </xf>
    <xf numFmtId="174" fontId="58" fillId="13" borderId="32" xfId="6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6" applyFont="1" applyBorder="1" applyAlignment="1">
      <alignment vertical="center" wrapText="1"/>
    </xf>
    <xf numFmtId="174" fontId="57" fillId="14" borderId="5" xfId="6" applyNumberFormat="1" applyFont="1" applyFill="1" applyBorder="1" applyAlignment="1" applyProtection="1">
      <alignment horizontal="right" vertical="center" wrapText="1"/>
      <protection locked="0"/>
    </xf>
    <xf numFmtId="49" fontId="66" fillId="13" borderId="17" xfId="6" applyNumberFormat="1" applyFont="1" applyFill="1" applyBorder="1" applyAlignment="1" applyProtection="1">
      <alignment horizontal="center" vertical="center" wrapText="1"/>
      <protection locked="0"/>
    </xf>
    <xf numFmtId="174" fontId="57" fillId="15" borderId="5" xfId="6" applyNumberFormat="1" applyFont="1" applyFill="1" applyBorder="1" applyAlignment="1" applyProtection="1">
      <alignment horizontal="right" vertical="center" wrapText="1"/>
      <protection locked="0"/>
    </xf>
    <xf numFmtId="174" fontId="57" fillId="13" borderId="5" xfId="6" applyNumberFormat="1" applyFont="1" applyFill="1" applyBorder="1" applyAlignment="1" applyProtection="1">
      <alignment horizontal="right" vertical="center" wrapText="1"/>
      <protection locked="0"/>
    </xf>
    <xf numFmtId="174" fontId="63" fillId="13" borderId="5" xfId="6" applyNumberFormat="1" applyFont="1" applyFill="1" applyBorder="1" applyAlignment="1" applyProtection="1">
      <alignment horizontal="right" vertical="center" wrapText="1"/>
      <protection locked="0"/>
    </xf>
    <xf numFmtId="174" fontId="58" fillId="13" borderId="5" xfId="6" applyNumberFormat="1" applyFont="1" applyFill="1" applyBorder="1" applyAlignment="1" applyProtection="1">
      <alignment horizontal="right" vertical="center" wrapText="1"/>
      <protection locked="0"/>
    </xf>
    <xf numFmtId="49" fontId="58" fillId="13" borderId="8" xfId="6" applyNumberFormat="1" applyFont="1" applyFill="1" applyBorder="1" applyAlignment="1" applyProtection="1">
      <alignment horizontal="center" vertical="center" wrapText="1"/>
      <protection locked="0"/>
    </xf>
    <xf numFmtId="49" fontId="58" fillId="13" borderId="8" xfId="6" applyNumberFormat="1" applyFont="1" applyFill="1" applyBorder="1" applyAlignment="1" applyProtection="1">
      <alignment horizontal="left" vertical="center" wrapText="1"/>
      <protection locked="0"/>
    </xf>
    <xf numFmtId="49" fontId="65" fillId="13" borderId="32" xfId="6" applyNumberFormat="1" applyFont="1" applyFill="1" applyBorder="1" applyAlignment="1" applyProtection="1">
      <alignment horizontal="center" vertical="center" wrapText="1"/>
      <protection locked="0"/>
    </xf>
    <xf numFmtId="49" fontId="57" fillId="13" borderId="32" xfId="6" applyNumberFormat="1" applyFont="1" applyFill="1" applyBorder="1" applyAlignment="1" applyProtection="1">
      <alignment horizontal="left" vertical="center" wrapText="1"/>
      <protection locked="0"/>
    </xf>
    <xf numFmtId="174" fontId="58" fillId="13" borderId="39" xfId="6" applyNumberFormat="1" applyFont="1" applyFill="1" applyBorder="1" applyAlignment="1" applyProtection="1">
      <alignment horizontal="right" vertical="center" wrapText="1"/>
      <protection locked="0"/>
    </xf>
    <xf numFmtId="49" fontId="58" fillId="13" borderId="57" xfId="6" applyNumberFormat="1" applyFont="1" applyFill="1" applyBorder="1" applyAlignment="1" applyProtection="1">
      <alignment horizontal="center" vertical="center" wrapText="1"/>
      <protection locked="0"/>
    </xf>
    <xf numFmtId="49" fontId="58" fillId="13" borderId="57" xfId="6" applyNumberFormat="1" applyFont="1" applyFill="1" applyBorder="1" applyAlignment="1" applyProtection="1">
      <alignment horizontal="left" vertical="center" wrapText="1"/>
      <protection locked="0"/>
    </xf>
    <xf numFmtId="174" fontId="57" fillId="16" borderId="5" xfId="6" applyNumberFormat="1" applyFont="1" applyFill="1" applyBorder="1" applyAlignment="1" applyProtection="1">
      <alignment horizontal="right" vertical="center" wrapText="1"/>
      <protection locked="0"/>
    </xf>
    <xf numFmtId="49" fontId="58" fillId="16" borderId="5" xfId="6" applyNumberFormat="1" applyFont="1" applyFill="1" applyBorder="1" applyAlignment="1" applyProtection="1">
      <alignment horizontal="left" vertical="center" wrapText="1"/>
      <protection locked="0"/>
    </xf>
    <xf numFmtId="49" fontId="58" fillId="13" borderId="39" xfId="6" applyNumberFormat="1" applyFont="1" applyFill="1" applyBorder="1" applyAlignment="1" applyProtection="1">
      <alignment horizontal="center" vertical="center" wrapText="1"/>
      <protection locked="0"/>
    </xf>
    <xf numFmtId="49" fontId="57" fillId="16" borderId="5" xfId="6" applyNumberFormat="1" applyFont="1" applyFill="1" applyBorder="1" applyAlignment="1" applyProtection="1">
      <alignment horizontal="center" vertical="center" wrapText="1"/>
      <protection locked="0"/>
    </xf>
    <xf numFmtId="49" fontId="62" fillId="13" borderId="30" xfId="6" applyNumberFormat="1" applyFont="1" applyFill="1" applyBorder="1" applyAlignment="1" applyProtection="1">
      <alignment horizontal="center" vertical="center" wrapText="1"/>
      <protection locked="0"/>
    </xf>
    <xf numFmtId="49" fontId="63" fillId="13" borderId="85" xfId="6" applyNumberFormat="1" applyFont="1" applyFill="1" applyBorder="1" applyAlignment="1" applyProtection="1">
      <alignment horizontal="center" vertical="center" wrapText="1"/>
      <protection locked="0"/>
    </xf>
    <xf numFmtId="49" fontId="63" fillId="13" borderId="47" xfId="6" applyNumberFormat="1" applyFont="1" applyFill="1" applyBorder="1" applyAlignment="1" applyProtection="1">
      <alignment horizontal="left" vertical="center" wrapText="1"/>
      <protection locked="0"/>
    </xf>
    <xf numFmtId="174" fontId="63" fillId="13" borderId="8" xfId="6" applyNumberFormat="1" applyFont="1" applyFill="1" applyBorder="1" applyAlignment="1" applyProtection="1">
      <alignment horizontal="right" vertical="center" wrapText="1"/>
      <protection locked="0"/>
    </xf>
    <xf numFmtId="49" fontId="65" fillId="13" borderId="32" xfId="6" applyNumberFormat="1" applyFont="1" applyFill="1" applyBorder="1" applyAlignment="1" applyProtection="1">
      <alignment horizontal="left" vertical="center" wrapText="1"/>
      <protection locked="0"/>
    </xf>
    <xf numFmtId="174" fontId="65" fillId="13" borderId="32" xfId="6" applyNumberFormat="1" applyFont="1" applyFill="1" applyBorder="1" applyAlignment="1" applyProtection="1">
      <alignment horizontal="right" vertical="center" wrapText="1"/>
      <protection locked="0"/>
    </xf>
    <xf numFmtId="0" fontId="64" fillId="0" borderId="32" xfId="6" applyFont="1" applyBorder="1"/>
    <xf numFmtId="49" fontId="63" fillId="13" borderId="32" xfId="6" applyNumberFormat="1" applyFont="1" applyFill="1" applyBorder="1" applyAlignment="1" applyProtection="1">
      <alignment horizontal="left" vertical="center" wrapText="1"/>
      <protection locked="0"/>
    </xf>
    <xf numFmtId="174" fontId="63" fillId="13" borderId="55" xfId="6" applyNumberFormat="1" applyFont="1" applyFill="1" applyBorder="1" applyAlignment="1" applyProtection="1">
      <alignment horizontal="right" vertical="center" wrapText="1"/>
      <protection locked="0"/>
    </xf>
    <xf numFmtId="49" fontId="55" fillId="15" borderId="55" xfId="6" applyNumberFormat="1" applyFont="1" applyFill="1" applyBorder="1" applyAlignment="1" applyProtection="1">
      <alignment horizontal="center" vertical="center" wrapText="1"/>
      <protection locked="0"/>
    </xf>
    <xf numFmtId="49" fontId="57" fillId="15" borderId="57" xfId="6" applyNumberFormat="1" applyFont="1" applyFill="1" applyBorder="1" applyAlignment="1" applyProtection="1">
      <alignment horizontal="left" vertical="center" wrapText="1"/>
      <protection locked="0"/>
    </xf>
    <xf numFmtId="49" fontId="68" fillId="13" borderId="17" xfId="6" applyNumberFormat="1" applyFont="1" applyFill="1" applyBorder="1" applyAlignment="1" applyProtection="1">
      <alignment horizontal="center" vertical="center" wrapText="1"/>
      <protection locked="0"/>
    </xf>
    <xf numFmtId="49" fontId="70" fillId="13" borderId="86" xfId="6" applyNumberFormat="1" applyFont="1" applyFill="1" applyBorder="1" applyAlignment="1" applyProtection="1">
      <alignment horizontal="right" vertical="center" wrapText="1"/>
      <protection locked="0"/>
    </xf>
    <xf numFmtId="49" fontId="70" fillId="13" borderId="39" xfId="6" applyNumberFormat="1" applyFont="1" applyFill="1" applyBorder="1" applyAlignment="1" applyProtection="1">
      <alignment horizontal="right" vertical="center" wrapText="1"/>
      <protection locked="0"/>
    </xf>
    <xf numFmtId="174" fontId="70" fillId="13" borderId="39" xfId="6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6" applyFont="1" applyAlignment="1">
      <alignment horizontal="left" vertical="top"/>
    </xf>
    <xf numFmtId="0" fontId="18" fillId="8" borderId="34" xfId="15" applyFont="1" applyFill="1" applyBorder="1" applyAlignment="1">
      <alignment horizontal="center" vertical="center" wrapText="1"/>
    </xf>
    <xf numFmtId="0" fontId="23" fillId="8" borderId="34" xfId="15" applyFont="1" applyFill="1" applyBorder="1" applyAlignment="1">
      <alignment horizontal="center" vertical="center" wrapText="1"/>
    </xf>
    <xf numFmtId="0" fontId="18" fillId="8" borderId="34" xfId="15" applyFont="1" applyFill="1" applyBorder="1" applyAlignment="1">
      <alignment horizontal="left" vertical="center" wrapText="1"/>
    </xf>
    <xf numFmtId="0" fontId="23" fillId="0" borderId="102" xfId="15" applyFont="1" applyFill="1" applyBorder="1" applyAlignment="1">
      <alignment horizontal="center" vertical="center" wrapText="1"/>
    </xf>
    <xf numFmtId="0" fontId="22" fillId="7" borderId="102" xfId="15" applyFont="1" applyFill="1" applyBorder="1" applyAlignment="1">
      <alignment horizontal="center" vertical="center" wrapText="1"/>
    </xf>
    <xf numFmtId="0" fontId="22" fillId="7" borderId="102" xfId="15" applyFont="1" applyFill="1" applyBorder="1" applyAlignment="1">
      <alignment horizontal="left" vertical="center" wrapText="1"/>
    </xf>
    <xf numFmtId="4" fontId="22" fillId="7" borderId="32" xfId="15" applyNumberFormat="1" applyFont="1" applyFill="1" applyBorder="1" applyAlignment="1">
      <alignment horizontal="right" vertical="center" wrapText="1"/>
    </xf>
    <xf numFmtId="0" fontId="23" fillId="0" borderId="32" xfId="15" applyFont="1" applyFill="1" applyBorder="1" applyAlignment="1">
      <alignment horizontal="center" vertical="center" wrapText="1"/>
    </xf>
    <xf numFmtId="0" fontId="22" fillId="0" borderId="32" xfId="15" applyFont="1" applyBorder="1" applyAlignment="1">
      <alignment vertical="top" wrapText="1"/>
    </xf>
    <xf numFmtId="4" fontId="22" fillId="0" borderId="32" xfId="15" applyNumberFormat="1" applyFont="1" applyFill="1" applyBorder="1" applyAlignment="1">
      <alignment horizontal="right" vertical="center" wrapText="1"/>
    </xf>
    <xf numFmtId="0" fontId="0" fillId="0" borderId="32" xfId="0" applyBorder="1"/>
    <xf numFmtId="0" fontId="83" fillId="0" borderId="32" xfId="0" applyFont="1" applyBorder="1" applyAlignment="1">
      <alignment horizontal="center" vertical="center"/>
    </xf>
    <xf numFmtId="0" fontId="83" fillId="0" borderId="32" xfId="0" applyFont="1" applyBorder="1" applyAlignment="1">
      <alignment vertical="center" wrapText="1"/>
    </xf>
    <xf numFmtId="4" fontId="84" fillId="0" borderId="32" xfId="0" applyNumberFormat="1" applyFont="1" applyBorder="1"/>
    <xf numFmtId="4" fontId="83" fillId="0" borderId="32" xfId="0" applyNumberFormat="1" applyFont="1" applyBorder="1" applyAlignment="1">
      <alignment vertical="center"/>
    </xf>
    <xf numFmtId="4" fontId="85" fillId="0" borderId="32" xfId="0" applyNumberFormat="1" applyFont="1" applyBorder="1" applyAlignment="1">
      <alignment vertical="center"/>
    </xf>
    <xf numFmtId="0" fontId="84" fillId="0" borderId="0" xfId="0" applyFont="1"/>
    <xf numFmtId="4" fontId="18" fillId="8" borderId="32" xfId="15" applyNumberFormat="1" applyFont="1" applyFill="1" applyBorder="1" applyAlignment="1">
      <alignment horizontal="right" vertical="center" wrapText="1"/>
    </xf>
    <xf numFmtId="0" fontId="1" fillId="0" borderId="32" xfId="0" applyFont="1" applyBorder="1" applyAlignment="1">
      <alignment horizontal="center"/>
    </xf>
    <xf numFmtId="167" fontId="26" fillId="0" borderId="55" xfId="3" applyNumberFormat="1" applyFont="1" applyFill="1" applyBorder="1" applyAlignment="1" applyProtection="1">
      <alignment horizontal="left" vertical="top"/>
    </xf>
    <xf numFmtId="164" fontId="26" fillId="0" borderId="43" xfId="3" applyFont="1" applyFill="1" applyBorder="1" applyAlignment="1" applyProtection="1">
      <alignment horizontal="left" vertical="top"/>
    </xf>
    <xf numFmtId="173" fontId="26" fillId="0" borderId="44" xfId="3" applyNumberFormat="1" applyFont="1" applyFill="1" applyBorder="1" applyAlignment="1" applyProtection="1">
      <alignment horizontal="right" vertical="top"/>
    </xf>
    <xf numFmtId="4" fontId="26" fillId="0" borderId="57" xfId="3" applyNumberFormat="1" applyFont="1" applyFill="1" applyBorder="1" applyAlignment="1" applyProtection="1">
      <alignment horizontal="right" vertical="top"/>
    </xf>
    <xf numFmtId="49" fontId="62" fillId="13" borderId="51" xfId="6" applyNumberFormat="1" applyFont="1" applyFill="1" applyBorder="1" applyAlignment="1" applyProtection="1">
      <alignment horizontal="center" vertical="center" wrapText="1"/>
      <protection locked="0"/>
    </xf>
    <xf numFmtId="0" fontId="45" fillId="12" borderId="102" xfId="11" applyFont="1" applyFill="1" applyBorder="1" applyAlignment="1">
      <alignment horizontal="left" vertical="top"/>
    </xf>
    <xf numFmtId="49" fontId="53" fillId="12" borderId="102" xfId="11" applyNumberFormat="1" applyFont="1" applyFill="1" applyBorder="1" applyAlignment="1">
      <alignment horizontal="left" vertical="top"/>
    </xf>
    <xf numFmtId="0" fontId="53" fillId="0" borderId="102" xfId="11" applyFont="1" applyBorder="1" applyAlignment="1">
      <alignment horizontal="left" wrapText="1"/>
    </xf>
    <xf numFmtId="4" fontId="13" fillId="0" borderId="0" xfId="11" applyNumberFormat="1" applyBorder="1" applyAlignment="1">
      <alignment horizontal="left"/>
    </xf>
    <xf numFmtId="164" fontId="80" fillId="0" borderId="17" xfId="14" applyNumberFormat="1" applyFont="1" applyBorder="1" applyAlignment="1">
      <alignment horizontal="center" vertical="center" wrapText="1"/>
    </xf>
    <xf numFmtId="0" fontId="25" fillId="0" borderId="29" xfId="1" applyFont="1" applyBorder="1" applyAlignment="1">
      <alignment horizontal="center" vertical="center" wrapText="1"/>
    </xf>
    <xf numFmtId="0" fontId="34" fillId="8" borderId="56" xfId="1" applyFont="1" applyFill="1" applyBorder="1" applyAlignment="1">
      <alignment horizontal="left" vertical="center" wrapText="1"/>
    </xf>
    <xf numFmtId="0" fontId="34" fillId="8" borderId="34" xfId="1" applyFont="1" applyFill="1" applyBorder="1" applyAlignment="1">
      <alignment horizontal="left" vertical="center" wrapText="1"/>
    </xf>
    <xf numFmtId="0" fontId="34" fillId="8" borderId="103" xfId="1" applyFont="1" applyFill="1" applyBorder="1" applyAlignment="1">
      <alignment horizontal="left" vertical="center" wrapText="1"/>
    </xf>
    <xf numFmtId="4" fontId="35" fillId="8" borderId="32" xfId="1" applyNumberFormat="1" applyFont="1" applyFill="1" applyBorder="1" applyAlignment="1">
      <alignment horizontal="right" vertical="top"/>
    </xf>
    <xf numFmtId="0" fontId="25" fillId="0" borderId="29" xfId="1" applyFont="1" applyFill="1" applyBorder="1" applyAlignment="1">
      <alignment vertical="center" wrapText="1"/>
    </xf>
    <xf numFmtId="0" fontId="25" fillId="0" borderId="34" xfId="1" applyFont="1" applyFill="1" applyBorder="1" applyAlignment="1">
      <alignment vertical="center" wrapText="1"/>
    </xf>
    <xf numFmtId="0" fontId="24" fillId="0" borderId="0" xfId="1" applyFont="1" applyFill="1" applyBorder="1" applyAlignment="1">
      <alignment horizontal="center" vertical="center" wrapText="1"/>
    </xf>
    <xf numFmtId="0" fontId="24" fillId="6" borderId="25" xfId="1" applyFont="1" applyFill="1" applyBorder="1" applyAlignment="1">
      <alignment horizontal="left" vertical="center" wrapText="1"/>
    </xf>
    <xf numFmtId="0" fontId="25" fillId="0" borderId="30" xfId="1" applyFont="1" applyFill="1" applyBorder="1" applyAlignment="1">
      <alignment vertical="center" wrapText="1"/>
    </xf>
    <xf numFmtId="0" fontId="24" fillId="0" borderId="30" xfId="1" applyFont="1" applyFill="1" applyBorder="1" applyAlignment="1">
      <alignment vertical="center" wrapText="1"/>
    </xf>
    <xf numFmtId="166" fontId="33" fillId="9" borderId="43" xfId="1" applyNumberFormat="1" applyFont="1" applyFill="1" applyBorder="1" applyAlignment="1">
      <alignment horizontal="left" vertical="top" wrapText="1"/>
    </xf>
    <xf numFmtId="0" fontId="24" fillId="9" borderId="32" xfId="1" applyFont="1" applyFill="1" applyBorder="1" applyAlignment="1">
      <alignment vertical="top" wrapText="1"/>
    </xf>
    <xf numFmtId="0" fontId="36" fillId="17" borderId="32" xfId="1" applyFont="1" applyFill="1" applyBorder="1" applyAlignment="1">
      <alignment horizontal="left" vertical="top" wrapText="1"/>
    </xf>
    <xf numFmtId="0" fontId="87" fillId="0" borderId="83" xfId="1" applyFont="1" applyBorder="1" applyAlignment="1">
      <alignment horizontal="left" vertical="center"/>
    </xf>
    <xf numFmtId="0" fontId="36" fillId="17" borderId="54" xfId="1" applyFont="1" applyFill="1" applyBorder="1" applyAlignment="1">
      <alignment horizontal="left" vertical="top" wrapText="1"/>
    </xf>
    <xf numFmtId="167" fontId="26" fillId="0" borderId="29" xfId="1" applyNumberFormat="1" applyFont="1" applyBorder="1" applyAlignment="1">
      <alignment horizontal="left" vertical="top" wrapText="1"/>
    </xf>
    <xf numFmtId="0" fontId="26" fillId="0" borderId="29" xfId="1" applyFont="1" applyBorder="1" applyAlignment="1">
      <alignment horizontal="left" vertical="top" wrapText="1"/>
    </xf>
    <xf numFmtId="4" fontId="35" fillId="0" borderId="104" xfId="1" applyNumberFormat="1" applyFont="1" applyBorder="1" applyAlignment="1">
      <alignment horizontal="right" vertical="top"/>
    </xf>
    <xf numFmtId="0" fontId="30" fillId="0" borderId="100" xfId="1" applyFont="1" applyBorder="1" applyAlignment="1">
      <alignment horizontal="left" vertical="center"/>
    </xf>
    <xf numFmtId="0" fontId="75" fillId="6" borderId="32" xfId="1" applyFont="1" applyFill="1" applyBorder="1" applyAlignment="1">
      <alignment horizontal="left" vertical="center" wrapText="1"/>
    </xf>
    <xf numFmtId="0" fontId="35" fillId="6" borderId="32" xfId="1" applyFont="1" applyFill="1" applyBorder="1" applyAlignment="1">
      <alignment horizontal="left" vertical="top" wrapText="1"/>
    </xf>
    <xf numFmtId="0" fontId="88" fillId="8" borderId="32" xfId="1" applyFont="1" applyFill="1" applyBorder="1" applyAlignment="1">
      <alignment horizontal="left" vertical="center"/>
    </xf>
    <xf numFmtId="0" fontId="88" fillId="8" borderId="32" xfId="1" applyFont="1" applyFill="1" applyBorder="1" applyAlignment="1">
      <alignment horizontal="left" vertical="center" wrapText="1"/>
    </xf>
    <xf numFmtId="0" fontId="37" fillId="8" borderId="32" xfId="1" applyFont="1" applyFill="1" applyBorder="1" applyAlignment="1">
      <alignment horizontal="left" vertical="center" wrapText="1"/>
    </xf>
    <xf numFmtId="0" fontId="75" fillId="0" borderId="32" xfId="1" applyFont="1" applyBorder="1" applyAlignment="1">
      <alignment horizontal="left" vertical="center" wrapText="1"/>
    </xf>
    <xf numFmtId="0" fontId="24" fillId="0" borderId="67" xfId="1" applyFont="1" applyBorder="1" applyAlignment="1">
      <alignment horizontal="left" vertical="top" wrapText="1"/>
    </xf>
    <xf numFmtId="4" fontId="34" fillId="0" borderId="36" xfId="1" applyNumberFormat="1" applyFont="1" applyBorder="1" applyAlignment="1">
      <alignment horizontal="right" vertical="center"/>
    </xf>
    <xf numFmtId="4" fontId="35" fillId="0" borderId="34" xfId="1" applyNumberFormat="1" applyFont="1" applyBorder="1" applyAlignment="1">
      <alignment horizontal="right" vertical="center"/>
    </xf>
    <xf numFmtId="49" fontId="2" fillId="0" borderId="82" xfId="16" applyNumberFormat="1" applyBorder="1" applyAlignment="1">
      <alignment horizontal="center" vertical="center"/>
    </xf>
    <xf numFmtId="4" fontId="2" fillId="0" borderId="82" xfId="16" applyNumberFormat="1" applyBorder="1" applyAlignment="1">
      <alignment horizontal="right" vertical="center"/>
    </xf>
    <xf numFmtId="0" fontId="2" fillId="0" borderId="32" xfId="16" applyFont="1" applyBorder="1" applyAlignment="1">
      <alignment horizontal="left" vertical="top" wrapText="1"/>
    </xf>
    <xf numFmtId="49" fontId="2" fillId="0" borderId="32" xfId="16" applyNumberFormat="1" applyBorder="1" applyAlignment="1">
      <alignment horizontal="center" vertical="center"/>
    </xf>
    <xf numFmtId="4" fontId="2" fillId="0" borderId="32" xfId="16" applyNumberFormat="1" applyBorder="1" applyAlignment="1">
      <alignment horizontal="right" vertical="center"/>
    </xf>
    <xf numFmtId="0" fontId="14" fillId="0" borderId="32" xfId="16" applyFont="1" applyBorder="1" applyAlignment="1">
      <alignment horizontal="left" vertical="top" wrapText="1"/>
    </xf>
    <xf numFmtId="0" fontId="2" fillId="0" borderId="29" xfId="16" applyFont="1" applyBorder="1" applyAlignment="1">
      <alignment horizontal="left" vertical="top" wrapText="1"/>
    </xf>
    <xf numFmtId="49" fontId="2" fillId="0" borderId="29" xfId="16" applyNumberFormat="1" applyBorder="1" applyAlignment="1">
      <alignment horizontal="center" vertical="center"/>
    </xf>
    <xf numFmtId="4" fontId="2" fillId="0" borderId="29" xfId="16" applyNumberFormat="1" applyBorder="1" applyAlignment="1">
      <alignment horizontal="right" vertical="center"/>
    </xf>
    <xf numFmtId="0" fontId="14" fillId="0" borderId="29" xfId="16" applyFont="1" applyBorder="1" applyAlignment="1">
      <alignment horizontal="left" vertical="top" wrapText="1"/>
    </xf>
    <xf numFmtId="4" fontId="2" fillId="0" borderId="32" xfId="16" applyNumberFormat="1" applyBorder="1" applyAlignment="1">
      <alignment horizontal="center" vertical="center"/>
    </xf>
    <xf numFmtId="0" fontId="2" fillId="0" borderId="30" xfId="16" applyFont="1" applyBorder="1" applyAlignment="1">
      <alignment horizontal="left" vertical="top" wrapText="1"/>
    </xf>
    <xf numFmtId="0" fontId="13" fillId="0" borderId="32" xfId="16" applyFont="1" applyBorder="1" applyAlignment="1">
      <alignment horizontal="left" vertical="top" wrapText="1"/>
    </xf>
    <xf numFmtId="49" fontId="2" fillId="0" borderId="30" xfId="16" applyNumberFormat="1" applyBorder="1" applyAlignment="1">
      <alignment horizontal="center" vertical="center"/>
    </xf>
    <xf numFmtId="49" fontId="89" fillId="0" borderId="30" xfId="16" applyNumberFormat="1" applyFont="1" applyBorder="1" applyAlignment="1">
      <alignment horizontal="center" vertical="center"/>
    </xf>
    <xf numFmtId="4" fontId="89" fillId="0" borderId="30" xfId="16" applyNumberFormat="1" applyFont="1" applyBorder="1" applyAlignment="1">
      <alignment horizontal="right" vertical="center"/>
    </xf>
    <xf numFmtId="0" fontId="14" fillId="0" borderId="30" xfId="16" applyFont="1" applyBorder="1" applyAlignment="1">
      <alignment horizontal="left" vertical="top" wrapText="1"/>
    </xf>
    <xf numFmtId="4" fontId="89" fillId="0" borderId="30" xfId="16" applyNumberFormat="1" applyFont="1" applyBorder="1" applyAlignment="1">
      <alignment horizontal="center" vertical="center"/>
    </xf>
    <xf numFmtId="4" fontId="7" fillId="0" borderId="76" xfId="16" applyNumberFormat="1" applyFont="1" applyBorder="1"/>
    <xf numFmtId="0" fontId="13" fillId="0" borderId="34" xfId="16" applyFont="1" applyBorder="1" applyAlignment="1">
      <alignment horizontal="left" vertical="top" wrapText="1"/>
    </xf>
    <xf numFmtId="49" fontId="57" fillId="15" borderId="57" xfId="6" applyNumberFormat="1" applyFont="1" applyFill="1" applyBorder="1" applyAlignment="1" applyProtection="1">
      <alignment horizontal="center" vertical="center" wrapText="1"/>
      <protection locked="0"/>
    </xf>
    <xf numFmtId="49" fontId="55" fillId="15" borderId="57" xfId="6" applyNumberFormat="1" applyFont="1" applyFill="1" applyBorder="1" applyAlignment="1" applyProtection="1">
      <alignment horizontal="center" vertical="center" wrapText="1"/>
      <protection locked="0"/>
    </xf>
    <xf numFmtId="174" fontId="57" fillId="15" borderId="57" xfId="6" applyNumberFormat="1" applyFont="1" applyFill="1" applyBorder="1" applyAlignment="1" applyProtection="1">
      <alignment horizontal="right" vertical="center" wrapText="1"/>
      <protection locked="0"/>
    </xf>
    <xf numFmtId="174" fontId="57" fillId="18" borderId="32" xfId="6" applyNumberFormat="1" applyFont="1" applyFill="1" applyBorder="1" applyAlignment="1" applyProtection="1">
      <alignment horizontal="right" vertical="center" wrapText="1"/>
      <protection locked="0"/>
    </xf>
    <xf numFmtId="49" fontId="57" fillId="18" borderId="30" xfId="6" applyNumberFormat="1" applyFont="1" applyFill="1" applyBorder="1" applyAlignment="1" applyProtection="1">
      <alignment horizontal="center" vertical="center" wrapText="1"/>
      <protection locked="0"/>
    </xf>
    <xf numFmtId="49" fontId="62" fillId="13" borderId="80" xfId="6" applyNumberFormat="1" applyFont="1" applyFill="1" applyBorder="1" applyAlignment="1" applyProtection="1">
      <alignment vertical="center" wrapText="1"/>
      <protection locked="0"/>
    </xf>
    <xf numFmtId="49" fontId="62" fillId="13" borderId="106" xfId="6" applyNumberFormat="1" applyFont="1" applyFill="1" applyBorder="1" applyAlignment="1" applyProtection="1">
      <alignment vertical="center" wrapText="1"/>
      <protection locked="0"/>
    </xf>
    <xf numFmtId="49" fontId="61" fillId="13" borderId="29" xfId="6" applyNumberFormat="1" applyFont="1" applyFill="1" applyBorder="1" applyAlignment="1" applyProtection="1">
      <alignment vertical="center" wrapText="1"/>
      <protection locked="0"/>
    </xf>
    <xf numFmtId="49" fontId="61" fillId="13" borderId="30" xfId="6" applyNumberFormat="1" applyFont="1" applyFill="1" applyBorder="1" applyAlignment="1" applyProtection="1">
      <alignment vertical="center" wrapText="1"/>
      <protection locked="0"/>
    </xf>
    <xf numFmtId="49" fontId="61" fillId="13" borderId="34" xfId="6" applyNumberFormat="1" applyFont="1" applyFill="1" applyBorder="1" applyAlignment="1" applyProtection="1">
      <alignment vertical="center" wrapText="1"/>
      <protection locked="0"/>
    </xf>
    <xf numFmtId="0" fontId="64" fillId="12" borderId="0" xfId="6" applyFont="1" applyFill="1"/>
    <xf numFmtId="49" fontId="67" fillId="15" borderId="5" xfId="6" applyNumberFormat="1" applyFont="1" applyFill="1" applyBorder="1" applyAlignment="1" applyProtection="1">
      <alignment horizontal="center" vertical="center" wrapText="1"/>
      <protection locked="0"/>
    </xf>
    <xf numFmtId="49" fontId="67" fillId="16" borderId="51" xfId="6" applyNumberFormat="1" applyFont="1" applyFill="1" applyBorder="1" applyAlignment="1" applyProtection="1">
      <alignment horizontal="center" vertical="center" wrapText="1"/>
      <protection locked="0"/>
    </xf>
    <xf numFmtId="49" fontId="67" fillId="15" borderId="8" xfId="6" applyNumberFormat="1" applyFont="1" applyFill="1" applyBorder="1" applyAlignment="1" applyProtection="1">
      <alignment horizontal="center" vertical="center" wrapText="1"/>
      <protection locked="0"/>
    </xf>
    <xf numFmtId="49" fontId="67" fillId="15" borderId="8" xfId="6" applyNumberFormat="1" applyFont="1" applyFill="1" applyBorder="1" applyAlignment="1" applyProtection="1">
      <alignment horizontal="left" vertical="center" wrapText="1"/>
      <protection locked="0"/>
    </xf>
    <xf numFmtId="175" fontId="67" fillId="15" borderId="8" xfId="6" applyNumberFormat="1" applyFont="1" applyFill="1" applyBorder="1" applyAlignment="1" applyProtection="1">
      <alignment horizontal="right" vertical="center" wrapText="1"/>
      <protection locked="0"/>
    </xf>
    <xf numFmtId="49" fontId="67" fillId="16" borderId="32" xfId="6" applyNumberFormat="1" applyFont="1" applyFill="1" applyBorder="1" applyAlignment="1" applyProtection="1">
      <alignment horizontal="center" vertical="center" wrapText="1"/>
      <protection locked="0"/>
    </xf>
    <xf numFmtId="49" fontId="67" fillId="16" borderId="32" xfId="6" applyNumberFormat="1" applyFont="1" applyFill="1" applyBorder="1" applyAlignment="1" applyProtection="1">
      <alignment horizontal="left" vertical="center" wrapText="1"/>
      <protection locked="0"/>
    </xf>
    <xf numFmtId="175" fontId="67" fillId="16" borderId="32" xfId="6" applyNumberFormat="1" applyFont="1" applyFill="1" applyBorder="1" applyAlignment="1" applyProtection="1">
      <alignment horizontal="right" vertical="center" wrapText="1"/>
      <protection locked="0"/>
    </xf>
    <xf numFmtId="0" fontId="4" fillId="0" borderId="107" xfId="6" applyBorder="1"/>
    <xf numFmtId="0" fontId="4" fillId="0" borderId="31" xfId="6" applyBorder="1"/>
    <xf numFmtId="0" fontId="82" fillId="0" borderId="107" xfId="6" applyFont="1" applyBorder="1"/>
    <xf numFmtId="0" fontId="90" fillId="0" borderId="0" xfId="6" applyFont="1" applyBorder="1"/>
    <xf numFmtId="174" fontId="90" fillId="0" borderId="31" xfId="6" applyNumberFormat="1" applyFont="1" applyBorder="1"/>
    <xf numFmtId="0" fontId="4" fillId="0" borderId="108" xfId="6" applyBorder="1"/>
    <xf numFmtId="0" fontId="4" fillId="0" borderId="109" xfId="6" applyBorder="1"/>
    <xf numFmtId="0" fontId="90" fillId="0" borderId="109" xfId="6" applyFont="1" applyBorder="1"/>
    <xf numFmtId="174" fontId="90" fillId="0" borderId="110" xfId="6" applyNumberFormat="1" applyFont="1" applyBorder="1"/>
    <xf numFmtId="0" fontId="31" fillId="0" borderId="0" xfId="6" applyFont="1" applyBorder="1"/>
    <xf numFmtId="49" fontId="66" fillId="13" borderId="51" xfId="6" applyNumberFormat="1" applyFont="1" applyFill="1" applyBorder="1" applyAlignment="1" applyProtection="1">
      <alignment horizontal="center" vertical="center" wrapText="1"/>
      <protection locked="0"/>
    </xf>
    <xf numFmtId="49" fontId="57" fillId="15" borderId="32" xfId="6" applyNumberFormat="1" applyFont="1" applyFill="1" applyBorder="1" applyAlignment="1" applyProtection="1">
      <alignment horizontal="center" vertical="center" wrapText="1"/>
      <protection locked="0"/>
    </xf>
    <xf numFmtId="174" fontId="58" fillId="13" borderId="8" xfId="6" applyNumberFormat="1" applyFont="1" applyFill="1" applyBorder="1" applyAlignment="1" applyProtection="1">
      <alignment horizontal="right" vertical="center" wrapText="1"/>
      <protection locked="0"/>
    </xf>
    <xf numFmtId="49" fontId="63" fillId="13" borderId="55" xfId="6" applyNumberFormat="1" applyFont="1" applyFill="1" applyBorder="1" applyAlignment="1" applyProtection="1">
      <alignment horizontal="left" vertical="center" wrapText="1"/>
      <protection locked="0"/>
    </xf>
    <xf numFmtId="174" fontId="63" fillId="13" borderId="57" xfId="6" applyNumberFormat="1" applyFont="1" applyFill="1" applyBorder="1" applyAlignment="1" applyProtection="1">
      <alignment horizontal="right" vertical="center" wrapText="1"/>
      <protection locked="0"/>
    </xf>
    <xf numFmtId="174" fontId="57" fillId="13" borderId="32" xfId="6" applyNumberFormat="1" applyFont="1" applyFill="1" applyBorder="1" applyAlignment="1" applyProtection="1">
      <alignment horizontal="right" vertical="center" wrapText="1"/>
      <protection locked="0"/>
    </xf>
    <xf numFmtId="0" fontId="19" fillId="0" borderId="102" xfId="15" applyFont="1" applyBorder="1" applyAlignment="1">
      <alignment horizontal="center" vertical="top" wrapText="1"/>
    </xf>
    <xf numFmtId="0" fontId="21" fillId="0" borderId="110" xfId="15" applyFont="1" applyBorder="1" applyAlignment="1">
      <alignment horizontal="center" vertical="top" wrapText="1"/>
    </xf>
    <xf numFmtId="4" fontId="21" fillId="0" borderId="110" xfId="15" applyNumberFormat="1" applyFont="1" applyBorder="1" applyAlignment="1">
      <alignment horizontal="right" vertical="top" wrapText="1"/>
    </xf>
    <xf numFmtId="49" fontId="16" fillId="0" borderId="111" xfId="16" applyNumberFormat="1" applyFont="1" applyBorder="1" applyAlignment="1">
      <alignment horizontal="center" vertical="top"/>
    </xf>
    <xf numFmtId="4" fontId="2" fillId="0" borderId="14" xfId="16" applyNumberFormat="1" applyFont="1" applyBorder="1" applyAlignment="1">
      <alignment horizontal="right" vertical="center"/>
    </xf>
    <xf numFmtId="4" fontId="2" fillId="0" borderId="46" xfId="16" applyNumberFormat="1" applyFont="1" applyBorder="1" applyAlignment="1">
      <alignment horizontal="right" vertical="center"/>
    </xf>
    <xf numFmtId="4" fontId="2" fillId="0" borderId="51" xfId="16" applyNumberFormat="1" applyFont="1" applyBorder="1" applyAlignment="1">
      <alignment horizontal="right" vertical="center"/>
    </xf>
    <xf numFmtId="4" fontId="2" fillId="0" borderId="8" xfId="16" applyNumberFormat="1" applyFont="1" applyBorder="1" applyAlignment="1">
      <alignment horizontal="right" vertical="center"/>
    </xf>
    <xf numFmtId="4" fontId="2" fillId="0" borderId="59" xfId="16" applyNumberFormat="1" applyFont="1" applyBorder="1" applyAlignment="1">
      <alignment horizontal="right" vertical="center"/>
    </xf>
    <xf numFmtId="4" fontId="2" fillId="0" borderId="82" xfId="16" applyNumberFormat="1" applyFont="1" applyBorder="1" applyAlignment="1">
      <alignment horizontal="right" vertical="center"/>
    </xf>
    <xf numFmtId="4" fontId="2" fillId="0" borderId="29" xfId="16" applyNumberFormat="1" applyFont="1" applyBorder="1" applyAlignment="1">
      <alignment horizontal="right" vertical="center"/>
    </xf>
    <xf numFmtId="4" fontId="91" fillId="0" borderId="30" xfId="16" applyNumberFormat="1" applyFont="1" applyBorder="1" applyAlignment="1">
      <alignment horizontal="right" vertical="center"/>
    </xf>
    <xf numFmtId="4" fontId="2" fillId="0" borderId="32" xfId="16" applyNumberFormat="1" applyFont="1" applyBorder="1" applyAlignment="1">
      <alignment horizontal="right" vertical="center"/>
    </xf>
    <xf numFmtId="0" fontId="2" fillId="0" borderId="18" xfId="16" applyFont="1" applyBorder="1" applyAlignment="1">
      <alignment horizontal="left" vertical="top" wrapText="1"/>
    </xf>
    <xf numFmtId="49" fontId="2" fillId="0" borderId="18" xfId="16" applyNumberFormat="1" applyBorder="1" applyAlignment="1">
      <alignment horizontal="center" vertical="center"/>
    </xf>
    <xf numFmtId="4" fontId="2" fillId="0" borderId="18" xfId="16" applyNumberFormat="1" applyBorder="1" applyAlignment="1">
      <alignment horizontal="right" vertical="center"/>
    </xf>
    <xf numFmtId="4" fontId="2" fillId="0" borderId="18" xfId="16" applyNumberFormat="1" applyFont="1" applyBorder="1" applyAlignment="1">
      <alignment horizontal="right" vertical="center"/>
    </xf>
    <xf numFmtId="4" fontId="2" fillId="0" borderId="112" xfId="16" applyNumberFormat="1" applyBorder="1" applyAlignment="1">
      <alignment horizontal="center" vertical="center"/>
    </xf>
    <xf numFmtId="0" fontId="13" fillId="0" borderId="30" xfId="16" applyFont="1" applyBorder="1" applyAlignment="1">
      <alignment horizontal="left" vertical="top" wrapText="1"/>
    </xf>
    <xf numFmtId="4" fontId="2" fillId="0" borderId="30" xfId="16" applyNumberFormat="1" applyBorder="1" applyAlignment="1">
      <alignment horizontal="right" vertical="center"/>
    </xf>
    <xf numFmtId="4" fontId="2" fillId="0" borderId="30" xfId="16" applyNumberFormat="1" applyFont="1" applyBorder="1" applyAlignment="1">
      <alignment horizontal="right" vertical="center"/>
    </xf>
    <xf numFmtId="0" fontId="74" fillId="0" borderId="30" xfId="16" applyFont="1" applyBorder="1" applyAlignment="1">
      <alignment horizontal="left" vertical="top" wrapText="1"/>
    </xf>
    <xf numFmtId="4" fontId="2" fillId="0" borderId="30" xfId="16" applyNumberFormat="1" applyBorder="1" applyAlignment="1">
      <alignment horizontal="center" vertical="center"/>
    </xf>
    <xf numFmtId="49" fontId="13" fillId="0" borderId="32" xfId="16" applyNumberFormat="1" applyFont="1" applyBorder="1" applyAlignment="1">
      <alignment horizontal="center" vertical="center"/>
    </xf>
    <xf numFmtId="4" fontId="13" fillId="0" borderId="32" xfId="16" applyNumberFormat="1" applyFont="1" applyBorder="1" applyAlignment="1">
      <alignment horizontal="right" vertical="center"/>
    </xf>
    <xf numFmtId="0" fontId="92" fillId="0" borderId="32" xfId="16" applyFont="1" applyBorder="1" applyAlignment="1">
      <alignment horizontal="left" vertical="top" wrapText="1"/>
    </xf>
    <xf numFmtId="4" fontId="13" fillId="0" borderId="113" xfId="16" applyNumberFormat="1" applyFont="1" applyBorder="1" applyAlignment="1">
      <alignment horizontal="center" vertical="center"/>
    </xf>
    <xf numFmtId="0" fontId="24" fillId="9" borderId="59" xfId="1" applyFont="1" applyFill="1" applyBorder="1" applyAlignment="1">
      <alignment vertical="top" wrapText="1"/>
    </xf>
    <xf numFmtId="167" fontId="26" fillId="9" borderId="65" xfId="1" applyNumberFormat="1" applyFont="1" applyFill="1" applyBorder="1" applyAlignment="1">
      <alignment horizontal="left" vertical="top" wrapText="1"/>
    </xf>
    <xf numFmtId="0" fontId="33" fillId="9" borderId="60" xfId="1" applyFont="1" applyFill="1" applyBorder="1" applyAlignment="1">
      <alignment horizontal="left" vertical="top" wrapText="1"/>
    </xf>
    <xf numFmtId="4" fontId="34" fillId="9" borderId="59" xfId="1" applyNumberFormat="1" applyFont="1" applyFill="1" applyBorder="1" applyAlignment="1">
      <alignment horizontal="right" vertical="top"/>
    </xf>
    <xf numFmtId="0" fontId="26" fillId="0" borderId="67" xfId="1" applyFont="1" applyBorder="1" applyAlignment="1">
      <alignment horizontal="left" vertical="top" wrapText="1"/>
    </xf>
    <xf numFmtId="4" fontId="31" fillId="0" borderId="17" xfId="1" applyNumberFormat="1" applyFont="1" applyBorder="1" applyAlignment="1">
      <alignment vertical="center"/>
    </xf>
    <xf numFmtId="0" fontId="94" fillId="0" borderId="0" xfId="35" applyNumberFormat="1" applyFont="1" applyFill="1" applyBorder="1" applyAlignment="1" applyProtection="1">
      <alignment horizontal="left"/>
      <protection locked="0"/>
    </xf>
    <xf numFmtId="49" fontId="96" fillId="20" borderId="5" xfId="35" applyNumberFormat="1" applyFont="1" applyFill="1" applyBorder="1" applyAlignment="1" applyProtection="1">
      <alignment horizontal="center" vertical="center" wrapText="1"/>
      <protection locked="0"/>
    </xf>
    <xf numFmtId="49" fontId="96" fillId="20" borderId="5" xfId="35" applyNumberFormat="1" applyFont="1" applyFill="1" applyBorder="1" applyAlignment="1" applyProtection="1">
      <alignment horizontal="left" vertical="center" wrapText="1"/>
      <protection locked="0"/>
    </xf>
    <xf numFmtId="49" fontId="96" fillId="20" borderId="5" xfId="35" applyNumberFormat="1" applyFont="1" applyFill="1" applyBorder="1" applyAlignment="1" applyProtection="1">
      <alignment horizontal="right" vertical="center" wrapText="1"/>
      <protection locked="0"/>
    </xf>
    <xf numFmtId="49" fontId="97" fillId="19" borderId="17" xfId="35" applyNumberFormat="1" applyFont="1" applyFill="1" applyBorder="1" applyAlignment="1" applyProtection="1">
      <alignment horizontal="center" vertical="center" wrapText="1"/>
      <protection locked="0"/>
    </xf>
    <xf numFmtId="49" fontId="98" fillId="21" borderId="5" xfId="35" applyNumberFormat="1" applyFont="1" applyFill="1" applyBorder="1" applyAlignment="1" applyProtection="1">
      <alignment horizontal="left" vertical="center" wrapText="1"/>
      <protection locked="0"/>
    </xf>
    <xf numFmtId="49" fontId="98" fillId="21" borderId="5" xfId="35" applyNumberFormat="1" applyFont="1" applyFill="1" applyBorder="1" applyAlignment="1" applyProtection="1">
      <alignment horizontal="right" vertical="center" wrapText="1"/>
      <protection locked="0"/>
    </xf>
    <xf numFmtId="49" fontId="98" fillId="19" borderId="17" xfId="35" applyNumberFormat="1" applyFont="1" applyFill="1" applyBorder="1" applyAlignment="1" applyProtection="1">
      <alignment horizontal="center" vertical="center" wrapText="1"/>
      <protection locked="0"/>
    </xf>
    <xf numFmtId="49" fontId="98" fillId="19" borderId="5" xfId="35" applyNumberFormat="1" applyFont="1" applyFill="1" applyBorder="1" applyAlignment="1" applyProtection="1">
      <alignment horizontal="left" vertical="center" wrapText="1"/>
      <protection locked="0"/>
    </xf>
    <xf numFmtId="49" fontId="98" fillId="19" borderId="5" xfId="35" applyNumberFormat="1" applyFont="1" applyFill="1" applyBorder="1" applyAlignment="1" applyProtection="1">
      <alignment horizontal="right" vertical="center" wrapText="1"/>
      <protection locked="0"/>
    </xf>
    <xf numFmtId="49" fontId="98" fillId="21" borderId="5" xfId="35" applyNumberFormat="1" applyFont="1" applyFill="1" applyBorder="1" applyAlignment="1" applyProtection="1">
      <alignment horizontal="center" vertical="center" wrapText="1"/>
      <protection locked="0"/>
    </xf>
    <xf numFmtId="49" fontId="97" fillId="21" borderId="5" xfId="35" applyNumberFormat="1" applyFont="1" applyFill="1" applyBorder="1" applyAlignment="1" applyProtection="1">
      <alignment horizontal="center" vertical="center" wrapText="1"/>
      <protection locked="0"/>
    </xf>
    <xf numFmtId="49" fontId="98" fillId="19" borderId="5" xfId="35" applyNumberFormat="1" applyFont="1" applyFill="1" applyBorder="1" applyAlignment="1" applyProtection="1">
      <alignment horizontal="center" vertical="center" wrapText="1"/>
      <protection locked="0"/>
    </xf>
    <xf numFmtId="49" fontId="100" fillId="19" borderId="5" xfId="35" applyNumberFormat="1" applyFont="1" applyFill="1" applyBorder="1" applyAlignment="1" applyProtection="1">
      <alignment horizontal="center" vertical="center" wrapText="1"/>
      <protection locked="0"/>
    </xf>
    <xf numFmtId="49" fontId="37" fillId="19" borderId="39" xfId="35" applyNumberFormat="1" applyFont="1" applyFill="1" applyBorder="1" applyAlignment="1" applyProtection="1">
      <alignment horizontal="right" vertical="center" wrapText="1"/>
      <protection locked="0"/>
    </xf>
    <xf numFmtId="4" fontId="31" fillId="0" borderId="32" xfId="1" applyNumberFormat="1" applyFont="1" applyBorder="1" applyAlignment="1">
      <alignment vertical="center"/>
    </xf>
    <xf numFmtId="0" fontId="4" fillId="0" borderId="0" xfId="36"/>
    <xf numFmtId="0" fontId="34" fillId="0" borderId="32" xfId="36" applyFont="1" applyBorder="1" applyAlignment="1">
      <alignment horizontal="center" vertical="center"/>
    </xf>
    <xf numFmtId="0" fontId="34" fillId="0" borderId="32" xfId="36" applyFont="1" applyBorder="1" applyAlignment="1">
      <alignment vertical="center"/>
    </xf>
    <xf numFmtId="0" fontId="3" fillId="0" borderId="32" xfId="36" applyFont="1" applyBorder="1" applyAlignment="1">
      <alignment horizontal="center" vertical="center" wrapText="1"/>
    </xf>
    <xf numFmtId="0" fontId="34" fillId="0" borderId="32" xfId="36" applyFont="1" applyBorder="1" applyAlignment="1">
      <alignment horizontal="center" vertical="center" wrapText="1"/>
    </xf>
    <xf numFmtId="0" fontId="34" fillId="0" borderId="32" xfId="6" applyFont="1" applyBorder="1" applyAlignment="1">
      <alignment horizontal="center" vertical="center" wrapText="1"/>
    </xf>
    <xf numFmtId="0" fontId="3" fillId="0" borderId="32" xfId="6" applyFont="1" applyBorder="1" applyAlignment="1">
      <alignment horizontal="center" vertical="center" wrapText="1"/>
    </xf>
    <xf numFmtId="0" fontId="31" fillId="0" borderId="29" xfId="36" applyFont="1" applyBorder="1" applyAlignment="1">
      <alignment horizontal="center"/>
    </xf>
    <xf numFmtId="0" fontId="31" fillId="0" borderId="29" xfId="36" applyFont="1" applyBorder="1"/>
    <xf numFmtId="4" fontId="31" fillId="0" borderId="29" xfId="36" applyNumberFormat="1" applyFont="1" applyBorder="1"/>
    <xf numFmtId="10" fontId="31" fillId="0" borderId="29" xfId="36" applyNumberFormat="1" applyFont="1" applyBorder="1"/>
    <xf numFmtId="0" fontId="4" fillId="0" borderId="102" xfId="36" applyBorder="1" applyAlignment="1">
      <alignment horizontal="center"/>
    </xf>
    <xf numFmtId="0" fontId="42" fillId="0" borderId="102" xfId="36" applyFont="1" applyBorder="1" applyAlignment="1">
      <alignment vertical="top" wrapText="1"/>
    </xf>
    <xf numFmtId="0" fontId="31" fillId="0" borderId="102" xfId="36" applyFont="1" applyBorder="1"/>
    <xf numFmtId="4" fontId="42" fillId="0" borderId="102" xfId="36" applyNumberFormat="1" applyFont="1" applyBorder="1" applyAlignment="1">
      <alignment vertical="top"/>
    </xf>
    <xf numFmtId="4" fontId="42" fillId="0" borderId="102" xfId="6" applyNumberFormat="1" applyFont="1" applyBorder="1"/>
    <xf numFmtId="10" fontId="42" fillId="0" borderId="102" xfId="6" applyNumberFormat="1" applyFont="1" applyBorder="1" applyAlignment="1">
      <alignment vertical="top"/>
    </xf>
    <xf numFmtId="4" fontId="42" fillId="0" borderId="102" xfId="36" applyNumberFormat="1" applyFont="1" applyBorder="1" applyAlignment="1">
      <alignment vertical="center"/>
    </xf>
    <xf numFmtId="4" fontId="42" fillId="0" borderId="102" xfId="6" applyNumberFormat="1" applyFont="1" applyBorder="1" applyAlignment="1">
      <alignment vertical="center"/>
    </xf>
    <xf numFmtId="10" fontId="42" fillId="0" borderId="102" xfId="6" applyNumberFormat="1" applyFont="1" applyBorder="1" applyAlignment="1">
      <alignment vertical="center"/>
    </xf>
    <xf numFmtId="4" fontId="42" fillId="0" borderId="34" xfId="6" applyNumberFormat="1" applyFont="1" applyBorder="1"/>
    <xf numFmtId="0" fontId="31" fillId="0" borderId="102" xfId="36" applyFont="1" applyBorder="1" applyAlignment="1">
      <alignment horizontal="center"/>
    </xf>
    <xf numFmtId="0" fontId="42" fillId="0" borderId="102" xfId="36" applyFont="1" applyBorder="1"/>
    <xf numFmtId="4" fontId="42" fillId="0" borderId="102" xfId="36" applyNumberFormat="1" applyFont="1" applyBorder="1"/>
    <xf numFmtId="10" fontId="42" fillId="0" borderId="102" xfId="36" applyNumberFormat="1" applyFont="1" applyBorder="1"/>
    <xf numFmtId="0" fontId="31" fillId="0" borderId="29" xfId="36" applyFont="1" applyBorder="1" applyAlignment="1">
      <alignment wrapText="1"/>
    </xf>
    <xf numFmtId="4" fontId="31" fillId="0" borderId="29" xfId="36" applyNumberFormat="1" applyFont="1" applyBorder="1" applyAlignment="1">
      <alignment vertical="center"/>
    </xf>
    <xf numFmtId="10" fontId="31" fillId="0" borderId="29" xfId="36" applyNumberFormat="1" applyFont="1" applyBorder="1" applyAlignment="1">
      <alignment vertical="center"/>
    </xf>
    <xf numFmtId="0" fontId="42" fillId="0" borderId="102" xfId="36" applyFont="1" applyBorder="1" applyAlignment="1">
      <alignment wrapText="1"/>
    </xf>
    <xf numFmtId="4" fontId="42" fillId="0" borderId="102" xfId="6" applyNumberFormat="1" applyFont="1" applyBorder="1" applyAlignment="1">
      <alignment vertical="top"/>
    </xf>
    <xf numFmtId="4" fontId="42" fillId="0" borderId="34" xfId="6" applyNumberFormat="1" applyFont="1" applyBorder="1" applyAlignment="1">
      <alignment vertical="top"/>
    </xf>
    <xf numFmtId="0" fontId="42" fillId="0" borderId="102" xfId="36" applyFont="1" applyBorder="1" applyAlignment="1">
      <alignment vertical="top"/>
    </xf>
    <xf numFmtId="0" fontId="6" fillId="0" borderId="102" xfId="36" applyFont="1" applyBorder="1"/>
    <xf numFmtId="4" fontId="6" fillId="0" borderId="102" xfId="36" applyNumberFormat="1" applyFont="1" applyBorder="1"/>
    <xf numFmtId="4" fontId="31" fillId="0" borderId="102" xfId="36" applyNumberFormat="1" applyFont="1" applyBorder="1"/>
    <xf numFmtId="10" fontId="31" fillId="0" borderId="102" xfId="36" applyNumberFormat="1" applyFont="1" applyBorder="1"/>
    <xf numFmtId="4" fontId="42" fillId="0" borderId="102" xfId="36" applyNumberFormat="1" applyFont="1" applyBorder="1" applyAlignment="1">
      <alignment vertical="top" wrapText="1"/>
    </xf>
    <xf numFmtId="0" fontId="4" fillId="0" borderId="34" xfId="36" applyBorder="1" applyAlignment="1">
      <alignment horizontal="center"/>
    </xf>
    <xf numFmtId="0" fontId="42" fillId="0" borderId="34" xfId="36" applyFont="1" applyBorder="1" applyAlignment="1">
      <alignment vertical="top"/>
    </xf>
    <xf numFmtId="4" fontId="42" fillId="0" borderId="34" xfId="36" applyNumberFormat="1" applyFont="1" applyBorder="1" applyAlignment="1">
      <alignment vertical="top"/>
    </xf>
    <xf numFmtId="10" fontId="42" fillId="0" borderId="34" xfId="6" applyNumberFormat="1" applyFont="1" applyBorder="1" applyAlignment="1">
      <alignment vertical="top"/>
    </xf>
    <xf numFmtId="0" fontId="42" fillId="0" borderId="102" xfId="36" applyFont="1" applyBorder="1" applyAlignment="1">
      <alignment horizontal="center"/>
    </xf>
    <xf numFmtId="0" fontId="42" fillId="0" borderId="34" xfId="36" applyFont="1" applyBorder="1"/>
    <xf numFmtId="0" fontId="90" fillId="0" borderId="34" xfId="36" applyFont="1" applyBorder="1" applyAlignment="1">
      <alignment horizontal="center"/>
    </xf>
    <xf numFmtId="0" fontId="42" fillId="0" borderId="34" xfId="36" applyFont="1" applyBorder="1" applyAlignment="1">
      <alignment wrapText="1"/>
    </xf>
    <xf numFmtId="0" fontId="42" fillId="0" borderId="34" xfId="36" applyFont="1" applyBorder="1" applyAlignment="1">
      <alignment horizontal="center"/>
    </xf>
    <xf numFmtId="4" fontId="6" fillId="0" borderId="102" xfId="36" applyNumberFormat="1" applyFont="1" applyBorder="1" applyAlignment="1">
      <alignment vertical="top"/>
    </xf>
    <xf numFmtId="0" fontId="42" fillId="0" borderId="102" xfId="37" applyFont="1" applyBorder="1" applyAlignment="1">
      <alignment vertical="top" wrapText="1"/>
    </xf>
    <xf numFmtId="0" fontId="4" fillId="0" borderId="102" xfId="36" applyBorder="1" applyAlignment="1">
      <alignment horizontal="center" vertical="top"/>
    </xf>
    <xf numFmtId="0" fontId="42" fillId="0" borderId="102" xfId="36" applyFont="1" applyBorder="1" applyAlignment="1">
      <alignment horizontal="center" vertical="top"/>
    </xf>
    <xf numFmtId="0" fontId="4" fillId="0" borderId="102" xfId="36" applyFont="1" applyBorder="1" applyAlignment="1">
      <alignment horizontal="center" vertical="top"/>
    </xf>
    <xf numFmtId="0" fontId="4" fillId="0" borderId="34" xfId="36" applyBorder="1" applyAlignment="1">
      <alignment horizontal="center" vertical="top"/>
    </xf>
    <xf numFmtId="0" fontId="42" fillId="0" borderId="34" xfId="36" applyFont="1" applyBorder="1" applyAlignment="1">
      <alignment vertical="top" wrapText="1"/>
    </xf>
    <xf numFmtId="0" fontId="42" fillId="0" borderId="34" xfId="36" applyFont="1" applyBorder="1" applyAlignment="1">
      <alignment horizontal="center" vertical="top"/>
    </xf>
    <xf numFmtId="0" fontId="6" fillId="0" borderId="102" xfId="36" applyFont="1" applyBorder="1" applyAlignment="1">
      <alignment vertical="top" wrapText="1"/>
    </xf>
    <xf numFmtId="0" fontId="6" fillId="0" borderId="0" xfId="6" applyFont="1"/>
    <xf numFmtId="0" fontId="6" fillId="0" borderId="107" xfId="6" applyFont="1" applyBorder="1"/>
    <xf numFmtId="4" fontId="6" fillId="0" borderId="102" xfId="6" applyNumberFormat="1" applyFont="1" applyBorder="1"/>
    <xf numFmtId="0" fontId="6" fillId="0" borderId="102" xfId="36" applyFont="1" applyBorder="1" applyAlignment="1">
      <alignment horizontal="center"/>
    </xf>
    <xf numFmtId="0" fontId="6" fillId="0" borderId="102" xfId="36" applyFont="1" applyBorder="1" applyAlignment="1">
      <alignment horizontal="center" vertical="top"/>
    </xf>
    <xf numFmtId="0" fontId="4" fillId="0" borderId="36" xfId="36" applyBorder="1" applyAlignment="1">
      <alignment horizontal="center"/>
    </xf>
    <xf numFmtId="0" fontId="102" fillId="0" borderId="36" xfId="36" applyFont="1" applyBorder="1" applyAlignment="1">
      <alignment horizontal="right"/>
    </xf>
    <xf numFmtId="0" fontId="102" fillId="0" borderId="36" xfId="36" applyFont="1" applyBorder="1" applyAlignment="1">
      <alignment horizontal="center"/>
    </xf>
    <xf numFmtId="4" fontId="102" fillId="0" borderId="36" xfId="36" applyNumberFormat="1" applyFont="1" applyBorder="1"/>
    <xf numFmtId="10" fontId="102" fillId="0" borderId="36" xfId="36" applyNumberFormat="1" applyFont="1" applyBorder="1"/>
    <xf numFmtId="0" fontId="42" fillId="0" borderId="102" xfId="36" applyFont="1" applyBorder="1" applyAlignment="1">
      <alignment horizontal="left" wrapText="1"/>
    </xf>
    <xf numFmtId="49" fontId="16" fillId="0" borderId="7" xfId="16" applyNumberFormat="1" applyFont="1" applyBorder="1" applyAlignment="1">
      <alignment horizontal="center" vertical="top"/>
    </xf>
    <xf numFmtId="49" fontId="16" fillId="0" borderId="114" xfId="16" applyNumberFormat="1" applyFont="1" applyBorder="1" applyAlignment="1">
      <alignment horizontal="center" vertical="top"/>
    </xf>
    <xf numFmtId="49" fontId="95" fillId="19" borderId="5" xfId="35" applyNumberFormat="1" applyFont="1" applyFill="1" applyBorder="1" applyAlignment="1" applyProtection="1">
      <alignment horizontal="right" vertical="center" wrapText="1"/>
      <protection locked="0"/>
    </xf>
    <xf numFmtId="0" fontId="101" fillId="0" borderId="0" xfId="35" applyNumberFormat="1" applyFont="1" applyFill="1" applyBorder="1" applyAlignment="1" applyProtection="1">
      <alignment horizontal="left" vertical="top"/>
      <protection locked="0"/>
    </xf>
    <xf numFmtId="49" fontId="88" fillId="19" borderId="0" xfId="35" applyNumberFormat="1" applyFont="1" applyFill="1" applyAlignment="1" applyProtection="1">
      <alignment horizontal="left" vertical="top" wrapText="1"/>
      <protection locked="0"/>
    </xf>
    <xf numFmtId="49" fontId="99" fillId="19" borderId="5" xfId="35" applyNumberFormat="1" applyFont="1" applyFill="1" applyBorder="1" applyAlignment="1" applyProtection="1">
      <alignment horizontal="right" vertical="center" wrapText="1"/>
      <protection locked="0"/>
    </xf>
    <xf numFmtId="0" fontId="101" fillId="0" borderId="0" xfId="35" applyNumberFormat="1" applyFont="1" applyFill="1" applyBorder="1" applyAlignment="1" applyProtection="1">
      <alignment horizontal="left" vertical="top" wrapText="1"/>
      <protection locked="0"/>
    </xf>
    <xf numFmtId="4" fontId="7" fillId="2" borderId="12" xfId="1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left" vertical="top" wrapText="1"/>
    </xf>
    <xf numFmtId="0" fontId="7" fillId="0" borderId="0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wrapText="1"/>
    </xf>
    <xf numFmtId="0" fontId="7" fillId="0" borderId="0" xfId="1" applyFont="1" applyBorder="1" applyAlignment="1">
      <alignment horizontal="center"/>
    </xf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0" xfId="16" applyFont="1" applyBorder="1" applyAlignment="1">
      <alignment horizontal="center" vertical="center"/>
    </xf>
    <xf numFmtId="49" fontId="14" fillId="0" borderId="5" xfId="16" applyNumberFormat="1" applyFont="1" applyBorder="1" applyAlignment="1">
      <alignment horizontal="center"/>
    </xf>
    <xf numFmtId="0" fontId="7" fillId="0" borderId="105" xfId="16" applyFont="1" applyBorder="1" applyAlignment="1">
      <alignment horizontal="right"/>
    </xf>
    <xf numFmtId="0" fontId="19" fillId="0" borderId="29" xfId="15" applyFont="1" applyBorder="1" applyAlignment="1">
      <alignment horizontal="center" vertical="top" wrapText="1"/>
    </xf>
    <xf numFmtId="0" fontId="19" fillId="0" borderId="34" xfId="15" applyFont="1" applyBorder="1" applyAlignment="1">
      <alignment horizontal="center" vertical="top" wrapText="1"/>
    </xf>
    <xf numFmtId="0" fontId="5" fillId="0" borderId="0" xfId="16" applyFont="1" applyAlignment="1">
      <alignment horizontal="left" vertical="top" wrapText="1"/>
    </xf>
    <xf numFmtId="0" fontId="17" fillId="0" borderId="0" xfId="15" applyFont="1" applyAlignment="1">
      <alignment horizontal="center" vertical="top" wrapText="1"/>
    </xf>
    <xf numFmtId="0" fontId="13" fillId="0" borderId="0" xfId="15" applyAlignment="1">
      <alignment horizontal="center" vertical="top"/>
    </xf>
    <xf numFmtId="0" fontId="17" fillId="0" borderId="20" xfId="15" applyFont="1" applyBorder="1" applyAlignment="1">
      <alignment horizontal="left" vertical="center"/>
    </xf>
    <xf numFmtId="0" fontId="18" fillId="0" borderId="21" xfId="15" applyFont="1" applyFill="1" applyBorder="1" applyAlignment="1">
      <alignment horizontal="center" vertical="center" wrapText="1"/>
    </xf>
    <xf numFmtId="0" fontId="18" fillId="0" borderId="23" xfId="15" applyFont="1" applyFill="1" applyBorder="1" applyAlignment="1">
      <alignment horizontal="center" vertical="center" wrapText="1"/>
    </xf>
    <xf numFmtId="43" fontId="18" fillId="0" borderId="21" xfId="15" applyNumberFormat="1" applyFont="1" applyFill="1" applyBorder="1" applyAlignment="1">
      <alignment horizontal="center" vertical="center" wrapText="1"/>
    </xf>
    <xf numFmtId="43" fontId="18" fillId="0" borderId="23" xfId="15" applyNumberFormat="1" applyFont="1" applyFill="1" applyBorder="1" applyAlignment="1">
      <alignment horizontal="center" vertical="center" wrapText="1"/>
    </xf>
    <xf numFmtId="43" fontId="18" fillId="12" borderId="83" xfId="15" applyNumberFormat="1" applyFont="1" applyFill="1" applyBorder="1" applyAlignment="1">
      <alignment horizontal="center" vertical="center" wrapText="1"/>
    </xf>
    <xf numFmtId="0" fontId="16" fillId="0" borderId="100" xfId="15" applyFont="1" applyBorder="1" applyAlignment="1">
      <alignment horizontal="right" vertical="center"/>
    </xf>
    <xf numFmtId="0" fontId="16" fillId="0" borderId="91" xfId="15" applyFont="1" applyBorder="1" applyAlignment="1">
      <alignment horizontal="right" vertical="center"/>
    </xf>
    <xf numFmtId="0" fontId="16" fillId="0" borderId="90" xfId="15" applyFont="1" applyBorder="1" applyAlignment="1">
      <alignment horizontal="right" vertical="center"/>
    </xf>
    <xf numFmtId="0" fontId="21" fillId="0" borderId="29" xfId="15" applyFont="1" applyBorder="1" applyAlignment="1">
      <alignment horizontal="center" vertical="top" wrapText="1"/>
    </xf>
    <xf numFmtId="0" fontId="21" fillId="0" borderId="34" xfId="15" applyFont="1" applyBorder="1" applyAlignment="1">
      <alignment horizontal="center" vertical="top" wrapText="1"/>
    </xf>
    <xf numFmtId="0" fontId="18" fillId="12" borderId="29" xfId="15" applyFont="1" applyFill="1" applyBorder="1" applyAlignment="1">
      <alignment horizontal="center" vertical="top" wrapText="1"/>
    </xf>
    <xf numFmtId="0" fontId="18" fillId="12" borderId="30" xfId="15" applyFont="1" applyFill="1" applyBorder="1" applyAlignment="1">
      <alignment horizontal="center" vertical="top" wrapText="1"/>
    </xf>
    <xf numFmtId="0" fontId="19" fillId="12" borderId="29" xfId="15" applyFont="1" applyFill="1" applyBorder="1" applyAlignment="1">
      <alignment horizontal="center" vertical="top" wrapText="1"/>
    </xf>
    <xf numFmtId="0" fontId="19" fillId="12" borderId="30" xfId="15" applyFont="1" applyFill="1" applyBorder="1" applyAlignment="1">
      <alignment horizontal="center" vertical="top" wrapText="1"/>
    </xf>
    <xf numFmtId="0" fontId="19" fillId="12" borderId="34" xfId="15" applyFont="1" applyFill="1" applyBorder="1" applyAlignment="1">
      <alignment horizontal="center" vertical="top" wrapText="1"/>
    </xf>
    <xf numFmtId="0" fontId="3" fillId="0" borderId="0" xfId="16" applyFont="1" applyAlignment="1">
      <alignment horizontal="left"/>
    </xf>
    <xf numFmtId="0" fontId="3" fillId="0" borderId="0" xfId="16" applyFont="1" applyAlignment="1">
      <alignment horizontal="center"/>
    </xf>
    <xf numFmtId="0" fontId="5" fillId="0" borderId="0" xfId="16" applyFont="1" applyAlignment="1">
      <alignment horizontal="center" vertical="top" wrapText="1"/>
    </xf>
    <xf numFmtId="0" fontId="1" fillId="0" borderId="32" xfId="0" applyFont="1" applyBorder="1" applyAlignment="1">
      <alignment horizontal="right" vertical="center"/>
    </xf>
    <xf numFmtId="43" fontId="18" fillId="0" borderId="32" xfId="15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18" fillId="0" borderId="32" xfId="15" applyFont="1" applyFill="1" applyBorder="1" applyAlignment="1">
      <alignment horizontal="center" vertical="center" wrapText="1"/>
    </xf>
    <xf numFmtId="0" fontId="18" fillId="0" borderId="64" xfId="15" applyFont="1" applyFill="1" applyBorder="1" applyAlignment="1">
      <alignment horizontal="center" vertical="center" wrapText="1"/>
    </xf>
    <xf numFmtId="0" fontId="17" fillId="0" borderId="0" xfId="15" applyFont="1" applyAlignment="1">
      <alignment horizontal="center" wrapText="1"/>
    </xf>
    <xf numFmtId="0" fontId="13" fillId="0" borderId="0" xfId="15" applyAlignment="1">
      <alignment horizontal="center"/>
    </xf>
    <xf numFmtId="0" fontId="17" fillId="0" borderId="20" xfId="15" applyFont="1" applyBorder="1" applyAlignment="1">
      <alignment horizontal="center"/>
    </xf>
    <xf numFmtId="0" fontId="31" fillId="0" borderId="67" xfId="1" applyFont="1" applyBorder="1" applyAlignment="1">
      <alignment horizontal="center" vertical="center"/>
    </xf>
    <xf numFmtId="0" fontId="31" fillId="0" borderId="64" xfId="1" applyFont="1" applyBorder="1" applyAlignment="1">
      <alignment horizontal="center" vertical="center"/>
    </xf>
    <xf numFmtId="0" fontId="31" fillId="0" borderId="25" xfId="1" applyFont="1" applyBorder="1" applyAlignment="1">
      <alignment horizontal="center" vertical="center"/>
    </xf>
    <xf numFmtId="0" fontId="31" fillId="0" borderId="51" xfId="1" applyFont="1" applyBorder="1" applyAlignment="1">
      <alignment horizontal="right" vertical="center"/>
    </xf>
    <xf numFmtId="0" fontId="31" fillId="0" borderId="0" xfId="1" applyFont="1" applyBorder="1" applyAlignment="1">
      <alignment horizontal="right" vertical="center"/>
    </xf>
    <xf numFmtId="0" fontId="31" fillId="0" borderId="69" xfId="1" applyFont="1" applyBorder="1" applyAlignment="1">
      <alignment horizontal="right" vertical="center"/>
    </xf>
    <xf numFmtId="0" fontId="24" fillId="0" borderId="8" xfId="1" applyFont="1" applyFill="1" applyBorder="1" applyAlignment="1">
      <alignment horizontal="left" vertical="top" wrapText="1"/>
    </xf>
    <xf numFmtId="0" fontId="24" fillId="0" borderId="17" xfId="1" applyFont="1" applyFill="1" applyBorder="1" applyAlignment="1">
      <alignment horizontal="left" vertical="top" wrapText="1"/>
    </xf>
    <xf numFmtId="0" fontId="30" fillId="0" borderId="73" xfId="1" applyFont="1" applyBorder="1" applyAlignment="1">
      <alignment horizontal="right" vertical="center" wrapText="1"/>
    </xf>
    <xf numFmtId="0" fontId="30" fillId="0" borderId="74" xfId="1" applyFont="1" applyBorder="1" applyAlignment="1">
      <alignment horizontal="right" vertical="center" wrapText="1"/>
    </xf>
    <xf numFmtId="0" fontId="30" fillId="0" borderId="75" xfId="1" applyFont="1" applyBorder="1" applyAlignment="1">
      <alignment horizontal="right" vertical="center" wrapText="1"/>
    </xf>
    <xf numFmtId="0" fontId="30" fillId="0" borderId="41" xfId="1" applyFont="1" applyBorder="1" applyAlignment="1">
      <alignment horizontal="left" vertical="center"/>
    </xf>
    <xf numFmtId="0" fontId="25" fillId="0" borderId="78" xfId="1" applyFont="1" applyBorder="1" applyAlignment="1">
      <alignment horizontal="left" vertical="center" wrapText="1"/>
    </xf>
    <xf numFmtId="0" fontId="25" fillId="0" borderId="58" xfId="1" applyFont="1" applyFill="1" applyBorder="1" applyAlignment="1">
      <alignment horizontal="center" vertical="center" wrapText="1"/>
    </xf>
    <xf numFmtId="0" fontId="25" fillId="0" borderId="51" xfId="1" applyFont="1" applyFill="1" applyBorder="1" applyAlignment="1">
      <alignment horizontal="center" vertical="center" wrapText="1"/>
    </xf>
    <xf numFmtId="0" fontId="24" fillId="0" borderId="29" xfId="1" applyFont="1" applyBorder="1" applyAlignment="1">
      <alignment horizontal="center" vertical="top" wrapText="1"/>
    </xf>
    <xf numFmtId="0" fontId="24" fillId="0" borderId="34" xfId="1" applyFont="1" applyBorder="1" applyAlignment="1">
      <alignment horizontal="center" vertical="top" wrapText="1"/>
    </xf>
    <xf numFmtId="0" fontId="24" fillId="0" borderId="29" xfId="1" applyFont="1" applyFill="1" applyBorder="1" applyAlignment="1">
      <alignment horizontal="center" vertical="top" wrapText="1"/>
    </xf>
    <xf numFmtId="0" fontId="24" fillId="0" borderId="34" xfId="1" applyFont="1" applyFill="1" applyBorder="1" applyAlignment="1">
      <alignment horizontal="center" vertical="top" wrapText="1"/>
    </xf>
    <xf numFmtId="0" fontId="30" fillId="0" borderId="91" xfId="1" applyFont="1" applyBorder="1" applyAlignment="1">
      <alignment horizontal="left" vertical="center" wrapText="1"/>
    </xf>
    <xf numFmtId="0" fontId="25" fillId="0" borderId="84" xfId="1" applyFont="1" applyBorder="1" applyAlignment="1">
      <alignment horizontal="left" vertical="center" wrapText="1"/>
    </xf>
    <xf numFmtId="0" fontId="25" fillId="0" borderId="44" xfId="1" applyFont="1" applyFill="1" applyBorder="1" applyAlignment="1">
      <alignment horizontal="left" vertical="center" wrapText="1"/>
    </xf>
    <xf numFmtId="0" fontId="32" fillId="0" borderId="44" xfId="1" applyFont="1" applyBorder="1" applyAlignment="1">
      <alignment horizontal="left" vertical="center" wrapText="1"/>
    </xf>
    <xf numFmtId="0" fontId="24" fillId="0" borderId="8" xfId="1" applyFont="1" applyFill="1" applyBorder="1" applyAlignment="1">
      <alignment horizontal="center" vertical="top" wrapText="1"/>
    </xf>
    <xf numFmtId="0" fontId="24" fillId="0" borderId="17" xfId="1" applyFont="1" applyFill="1" applyBorder="1" applyAlignment="1">
      <alignment horizontal="center" vertical="top" wrapText="1"/>
    </xf>
    <xf numFmtId="0" fontId="24" fillId="0" borderId="42" xfId="1" applyFont="1" applyFill="1" applyBorder="1" applyAlignment="1">
      <alignment horizontal="center" vertical="top" wrapText="1"/>
    </xf>
    <xf numFmtId="0" fontId="25" fillId="0" borderId="0" xfId="1" applyFont="1" applyBorder="1" applyAlignment="1">
      <alignment horizontal="left" vertical="center" wrapText="1"/>
    </xf>
    <xf numFmtId="0" fontId="34" fillId="12" borderId="51" xfId="1" applyFont="1" applyFill="1" applyBorder="1" applyAlignment="1">
      <alignment horizontal="center" vertical="center" wrapText="1"/>
    </xf>
    <xf numFmtId="0" fontId="34" fillId="12" borderId="43" xfId="1" applyFont="1" applyFill="1" applyBorder="1" applyAlignment="1">
      <alignment horizontal="center" vertical="center" wrapText="1"/>
    </xf>
    <xf numFmtId="0" fontId="25" fillId="0" borderId="64" xfId="1" applyFont="1" applyBorder="1" applyAlignment="1">
      <alignment horizontal="left" vertical="top" wrapText="1"/>
    </xf>
    <xf numFmtId="0" fontId="25" fillId="0" borderId="65" xfId="1" applyFont="1" applyBorder="1" applyAlignment="1">
      <alignment horizontal="left" vertical="top" wrapText="1"/>
    </xf>
    <xf numFmtId="0" fontId="34" fillId="12" borderId="54" xfId="1" applyFont="1" applyFill="1" applyBorder="1" applyAlignment="1">
      <alignment horizontal="center" vertical="top" wrapText="1"/>
    </xf>
    <xf numFmtId="0" fontId="34" fillId="12" borderId="56" xfId="1" applyFont="1" applyFill="1" applyBorder="1" applyAlignment="1">
      <alignment horizontal="center" vertical="top" wrapText="1"/>
    </xf>
    <xf numFmtId="0" fontId="30" fillId="0" borderId="41" xfId="1" applyFont="1" applyBorder="1" applyAlignment="1">
      <alignment horizontal="left" vertical="center" wrapText="1"/>
    </xf>
    <xf numFmtId="0" fontId="25" fillId="0" borderId="66" xfId="1" applyFont="1" applyFill="1" applyBorder="1" applyAlignment="1">
      <alignment horizontal="left" vertical="center" wrapText="1"/>
    </xf>
    <xf numFmtId="0" fontId="24" fillId="0" borderId="18" xfId="1" applyFont="1" applyFill="1" applyBorder="1" applyAlignment="1">
      <alignment horizontal="center" vertical="top" wrapText="1"/>
    </xf>
    <xf numFmtId="0" fontId="36" fillId="17" borderId="51" xfId="1" applyFont="1" applyFill="1" applyBorder="1" applyAlignment="1">
      <alignment horizontal="center" vertical="top" wrapText="1"/>
    </xf>
    <xf numFmtId="0" fontId="36" fillId="17" borderId="63" xfId="1" applyFont="1" applyFill="1" applyBorder="1" applyAlignment="1">
      <alignment horizontal="center" vertical="top" wrapText="1"/>
    </xf>
    <xf numFmtId="0" fontId="25" fillId="0" borderId="54" xfId="1" applyFont="1" applyBorder="1" applyAlignment="1">
      <alignment horizontal="center" vertical="center" wrapText="1"/>
    </xf>
    <xf numFmtId="0" fontId="25" fillId="0" borderId="80" xfId="1" applyFont="1" applyBorder="1" applyAlignment="1">
      <alignment horizontal="center" vertical="center" wrapText="1"/>
    </xf>
    <xf numFmtId="0" fontId="3" fillId="0" borderId="0" xfId="16" applyFont="1" applyAlignment="1">
      <alignment horizontal="left" wrapText="1"/>
    </xf>
    <xf numFmtId="0" fontId="25" fillId="0" borderId="0" xfId="1" applyFont="1" applyAlignment="1">
      <alignment horizontal="left" wrapText="1"/>
    </xf>
    <xf numFmtId="0" fontId="25" fillId="0" borderId="0" xfId="1" applyFont="1" applyAlignment="1">
      <alignment horizontal="left"/>
    </xf>
    <xf numFmtId="0" fontId="5" fillId="0" borderId="0" xfId="16" applyFont="1" applyAlignment="1">
      <alignment wrapText="1"/>
    </xf>
    <xf numFmtId="0" fontId="25" fillId="0" borderId="0" xfId="1" applyFont="1" applyAlignment="1">
      <alignment wrapText="1"/>
    </xf>
    <xf numFmtId="0" fontId="27" fillId="0" borderId="0" xfId="1" applyFont="1" applyBorder="1" applyAlignment="1">
      <alignment horizontal="center" vertical="center"/>
    </xf>
    <xf numFmtId="0" fontId="34" fillId="0" borderId="5" xfId="14" applyFont="1" applyBorder="1" applyAlignment="1">
      <alignment horizontal="center" vertical="center" wrapText="1"/>
    </xf>
    <xf numFmtId="0" fontId="3" fillId="0" borderId="0" xfId="14" applyFont="1" applyBorder="1" applyAlignment="1"/>
    <xf numFmtId="0" fontId="6" fillId="0" borderId="0" xfId="14" applyFont="1" applyBorder="1" applyAlignment="1"/>
    <xf numFmtId="0" fontId="39" fillId="0" borderId="0" xfId="14" applyFont="1" applyBorder="1" applyAlignment="1">
      <alignment horizontal="center" vertical="center"/>
    </xf>
    <xf numFmtId="0" fontId="34" fillId="0" borderId="5" xfId="14" applyFont="1" applyBorder="1" applyAlignment="1">
      <alignment vertical="center"/>
    </xf>
    <xf numFmtId="0" fontId="34" fillId="0" borderId="39" xfId="14" applyFont="1" applyBorder="1" applyAlignment="1">
      <alignment horizontal="center" vertical="center" wrapText="1"/>
    </xf>
    <xf numFmtId="0" fontId="34" fillId="0" borderId="5" xfId="14" applyFont="1" applyBorder="1" applyAlignment="1">
      <alignment horizontal="center" vertical="center"/>
    </xf>
    <xf numFmtId="0" fontId="45" fillId="12" borderId="30" xfId="11" applyFont="1" applyFill="1" applyBorder="1" applyAlignment="1">
      <alignment horizontal="center" vertical="top"/>
    </xf>
    <xf numFmtId="0" fontId="45" fillId="12" borderId="34" xfId="11" applyFont="1" applyFill="1" applyBorder="1" applyAlignment="1">
      <alignment horizontal="center" vertical="top"/>
    </xf>
    <xf numFmtId="0" fontId="39" fillId="0" borderId="0" xfId="11" applyFont="1" applyBorder="1" applyAlignment="1">
      <alignment horizontal="left" vertical="center"/>
    </xf>
    <xf numFmtId="0" fontId="3" fillId="0" borderId="0" xfId="13" applyFont="1" applyAlignment="1">
      <alignment horizontal="left"/>
    </xf>
    <xf numFmtId="0" fontId="6" fillId="0" borderId="0" xfId="13" applyFont="1" applyAlignment="1">
      <alignment horizontal="left" wrapText="1"/>
    </xf>
    <xf numFmtId="0" fontId="6" fillId="0" borderId="0" xfId="13" applyFont="1" applyAlignment="1">
      <alignment horizontal="left"/>
    </xf>
    <xf numFmtId="0" fontId="43" fillId="0" borderId="0" xfId="11" applyFont="1" applyBorder="1" applyAlignment="1">
      <alignment horizontal="center" vertical="center" wrapText="1"/>
    </xf>
    <xf numFmtId="0" fontId="43" fillId="0" borderId="0" xfId="11" applyFont="1" applyBorder="1" applyAlignment="1">
      <alignment horizontal="left" vertical="center" wrapText="1"/>
    </xf>
    <xf numFmtId="164" fontId="51" fillId="0" borderId="0" xfId="3" applyFont="1" applyFill="1" applyBorder="1" applyAlignment="1" applyProtection="1">
      <alignment horizontal="center" vertical="center"/>
    </xf>
    <xf numFmtId="164" fontId="24" fillId="0" borderId="8" xfId="3" applyFont="1" applyFill="1" applyBorder="1" applyAlignment="1" applyProtection="1">
      <alignment horizontal="center" vertical="top"/>
    </xf>
    <xf numFmtId="164" fontId="24" fillId="0" borderId="57" xfId="3" applyFont="1" applyFill="1" applyBorder="1" applyAlignment="1" applyProtection="1">
      <alignment horizontal="center" vertical="top"/>
    </xf>
    <xf numFmtId="164" fontId="26" fillId="11" borderId="5" xfId="3" applyFont="1" applyFill="1" applyBorder="1" applyAlignment="1" applyProtection="1">
      <alignment horizontal="left" vertical="top" wrapText="1"/>
    </xf>
    <xf numFmtId="0" fontId="48" fillId="0" borderId="0" xfId="12" applyFont="1" applyBorder="1" applyAlignment="1">
      <alignment horizontal="left"/>
    </xf>
    <xf numFmtId="0" fontId="49" fillId="0" borderId="0" xfId="12" applyFont="1" applyBorder="1" applyAlignment="1">
      <alignment horizontal="left" wrapText="1"/>
    </xf>
    <xf numFmtId="0" fontId="38" fillId="0" borderId="0" xfId="6" applyFont="1" applyBorder="1" applyAlignment="1">
      <alignment horizontal="center" vertical="center"/>
    </xf>
    <xf numFmtId="0" fontId="64" fillId="0" borderId="67" xfId="6" applyFont="1" applyBorder="1" applyAlignment="1">
      <alignment horizontal="center"/>
    </xf>
    <xf numFmtId="0" fontId="64" fillId="0" borderId="64" xfId="6" applyFont="1" applyBorder="1" applyAlignment="1">
      <alignment horizontal="center"/>
    </xf>
    <xf numFmtId="49" fontId="61" fillId="13" borderId="102" xfId="6" applyNumberFormat="1" applyFont="1" applyFill="1" applyBorder="1" applyAlignment="1" applyProtection="1">
      <alignment horizontal="center" vertical="center" wrapText="1"/>
      <protection locked="0"/>
    </xf>
    <xf numFmtId="49" fontId="61" fillId="13" borderId="30" xfId="6" applyNumberFormat="1" applyFont="1" applyFill="1" applyBorder="1" applyAlignment="1" applyProtection="1">
      <alignment horizontal="center" vertical="center" wrapText="1"/>
      <protection locked="0"/>
    </xf>
    <xf numFmtId="49" fontId="62" fillId="13" borderId="30" xfId="6" applyNumberFormat="1" applyFont="1" applyFill="1" applyBorder="1" applyAlignment="1" applyProtection="1">
      <alignment horizontal="center" vertical="center" wrapText="1"/>
      <protection locked="0"/>
    </xf>
    <xf numFmtId="49" fontId="62" fillId="13" borderId="34" xfId="6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36" applyFont="1" applyBorder="1" applyAlignment="1">
      <alignment horizontal="right"/>
    </xf>
    <xf numFmtId="0" fontId="38" fillId="0" borderId="109" xfId="36" applyFont="1" applyBorder="1" applyAlignment="1">
      <alignment horizontal="center" vertical="center" wrapText="1"/>
    </xf>
    <xf numFmtId="0" fontId="46" fillId="0" borderId="92" xfId="11" applyFont="1" applyBorder="1" applyAlignment="1">
      <alignment horizontal="right" vertical="center"/>
    </xf>
    <xf numFmtId="0" fontId="46" fillId="0" borderId="91" xfId="11" applyFont="1" applyBorder="1" applyAlignment="1">
      <alignment horizontal="right" vertical="center"/>
    </xf>
    <xf numFmtId="0" fontId="46" fillId="0" borderId="90" xfId="11" applyFont="1" applyBorder="1" applyAlignment="1">
      <alignment horizontal="right" vertical="center"/>
    </xf>
    <xf numFmtId="0" fontId="39" fillId="0" borderId="91" xfId="11" applyFont="1" applyBorder="1" applyAlignment="1">
      <alignment horizontal="left" vertical="center"/>
    </xf>
    <xf numFmtId="0" fontId="55" fillId="0" borderId="0" xfId="0" applyFont="1" applyAlignment="1">
      <alignment horizontal="center" vertical="top" wrapText="1"/>
    </xf>
    <xf numFmtId="0" fontId="34" fillId="0" borderId="0" xfId="13" applyFont="1" applyAlignment="1">
      <alignment horizontal="left"/>
    </xf>
    <xf numFmtId="0" fontId="43" fillId="0" borderId="20" xfId="11" applyFont="1" applyBorder="1" applyAlignment="1">
      <alignment horizontal="left" vertical="center" wrapText="1"/>
    </xf>
    <xf numFmtId="0" fontId="13" fillId="0" borderId="27" xfId="11" applyBorder="1" applyAlignment="1">
      <alignment horizontal="center"/>
    </xf>
    <xf numFmtId="0" fontId="13" fillId="0" borderId="28" xfId="11" applyBorder="1" applyAlignment="1">
      <alignment horizontal="center"/>
    </xf>
    <xf numFmtId="0" fontId="13" fillId="0" borderId="22" xfId="11" applyBorder="1" applyAlignment="1">
      <alignment horizontal="center"/>
    </xf>
    <xf numFmtId="0" fontId="16" fillId="12" borderId="28" xfId="11" applyFont="1" applyFill="1" applyBorder="1" applyAlignment="1">
      <alignment horizontal="center"/>
    </xf>
    <xf numFmtId="0" fontId="16" fillId="12" borderId="22" xfId="11" applyFont="1" applyFill="1" applyBorder="1" applyAlignment="1">
      <alignment horizontal="center"/>
    </xf>
    <xf numFmtId="0" fontId="13" fillId="0" borderId="30" xfId="11" applyBorder="1" applyAlignment="1">
      <alignment horizontal="center"/>
    </xf>
    <xf numFmtId="0" fontId="13" fillId="0" borderId="23" xfId="11" applyBorder="1" applyAlignment="1">
      <alignment horizontal="center"/>
    </xf>
  </cellXfs>
  <cellStyles count="43">
    <cellStyle name="ConditionalStyle_1" xfId="2"/>
    <cellStyle name="Dziesiętny_załączniki  nr 1,2,3,4,5,6,7,8,9,10,11  2008" xfId="3"/>
    <cellStyle name="Excel Built-in Normal" xfId="4"/>
    <cellStyle name="Normalny" xfId="0" builtinId="0"/>
    <cellStyle name="Normalny 10" xfId="18"/>
    <cellStyle name="Normalny 11" xfId="19"/>
    <cellStyle name="Normalny 12" xfId="20"/>
    <cellStyle name="Normalny 13" xfId="21"/>
    <cellStyle name="Normalny 14" xfId="22"/>
    <cellStyle name="Normalny 15" xfId="23"/>
    <cellStyle name="Normalny 16" xfId="27"/>
    <cellStyle name="Normalny 17" xfId="26"/>
    <cellStyle name="Normalny 18" xfId="28"/>
    <cellStyle name="Normalny 19" xfId="29"/>
    <cellStyle name="Normalny 2" xfId="5"/>
    <cellStyle name="Normalny 2 2" xfId="38"/>
    <cellStyle name="Normalny 20" xfId="30"/>
    <cellStyle name="Normalny 20 2" xfId="31"/>
    <cellStyle name="Normalny 21" xfId="32"/>
    <cellStyle name="Normalny 22" xfId="35"/>
    <cellStyle name="Normalny 3" xfId="6"/>
    <cellStyle name="Normalny 3 2" xfId="33"/>
    <cellStyle name="Normalny 4" xfId="7"/>
    <cellStyle name="Normalny 4 2" xfId="34"/>
    <cellStyle name="Normalny 5" xfId="8"/>
    <cellStyle name="Normalny 5 2" xfId="39"/>
    <cellStyle name="Normalny 5 3" xfId="40"/>
    <cellStyle name="Normalny 5 3 2" xfId="41"/>
    <cellStyle name="Normalny 6" xfId="9"/>
    <cellStyle name="Normalny 7" xfId="10"/>
    <cellStyle name="Normalny 7 2" xfId="42"/>
    <cellStyle name="Normalny 8" xfId="24"/>
    <cellStyle name="Normalny 9" xfId="25"/>
    <cellStyle name="Normalny_DOCHODY  WYDATKI 2011" xfId="11"/>
    <cellStyle name="Normalny_Kwiecień" xfId="12"/>
    <cellStyle name="Normalny_Przedsiewzięcia FS Zbiorcze 2" xfId="36"/>
    <cellStyle name="Normalny_Załacznik 2010" xfId="13"/>
    <cellStyle name="Normalny_załaczniki maj" xfId="1"/>
    <cellStyle name="Normalny_załaczniki maj_sołectwa - podział środków 2010" xfId="37"/>
    <cellStyle name="Normalny_załączniki  nr 1,2,3,4,5,6,7,8,9,10,11  2008" xfId="14"/>
    <cellStyle name="Normalny_Załączniki budżet 2010" xfId="15"/>
    <cellStyle name="Normalny_Zeszyt1" xfId="16"/>
    <cellStyle name="Walutowy_Załączniki budżet 2010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4"/>
  <sheetViews>
    <sheetView showGridLines="0" workbookViewId="0">
      <selection activeCell="A2" sqref="A2:E2"/>
    </sheetView>
  </sheetViews>
  <sheetFormatPr defaultRowHeight="12.75" x14ac:dyDescent="0.2"/>
  <cols>
    <col min="1" max="1" width="6.7109375" style="798" customWidth="1"/>
    <col min="2" max="2" width="8.140625" style="798" customWidth="1"/>
    <col min="3" max="3" width="8.42578125" style="798" customWidth="1"/>
    <col min="4" max="4" width="47" style="798" customWidth="1"/>
    <col min="5" max="5" width="13.7109375" style="798" customWidth="1"/>
    <col min="6" max="250" width="9.140625" style="798"/>
    <col min="251" max="251" width="2.140625" style="798" customWidth="1"/>
    <col min="252" max="252" width="8.7109375" style="798" customWidth="1"/>
    <col min="253" max="253" width="9.85546875" style="798" customWidth="1"/>
    <col min="254" max="254" width="1" style="798" customWidth="1"/>
    <col min="255" max="255" width="10.85546875" style="798" customWidth="1"/>
    <col min="256" max="256" width="54.5703125" style="798" customWidth="1"/>
    <col min="257" max="257" width="7.5703125" style="798" customWidth="1"/>
    <col min="258" max="258" width="14.140625" style="798" customWidth="1"/>
    <col min="259" max="259" width="1" style="798" customWidth="1"/>
    <col min="260" max="506" width="9.140625" style="798"/>
    <col min="507" max="507" width="2.140625" style="798" customWidth="1"/>
    <col min="508" max="508" width="8.7109375" style="798" customWidth="1"/>
    <col min="509" max="509" width="9.85546875" style="798" customWidth="1"/>
    <col min="510" max="510" width="1" style="798" customWidth="1"/>
    <col min="511" max="511" width="10.85546875" style="798" customWidth="1"/>
    <col min="512" max="512" width="54.5703125" style="798" customWidth="1"/>
    <col min="513" max="513" width="7.5703125" style="798" customWidth="1"/>
    <col min="514" max="514" width="14.140625" style="798" customWidth="1"/>
    <col min="515" max="515" width="1" style="798" customWidth="1"/>
    <col min="516" max="762" width="9.140625" style="798"/>
    <col min="763" max="763" width="2.140625" style="798" customWidth="1"/>
    <col min="764" max="764" width="8.7109375" style="798" customWidth="1"/>
    <col min="765" max="765" width="9.85546875" style="798" customWidth="1"/>
    <col min="766" max="766" width="1" style="798" customWidth="1"/>
    <col min="767" max="767" width="10.85546875" style="798" customWidth="1"/>
    <col min="768" max="768" width="54.5703125" style="798" customWidth="1"/>
    <col min="769" max="769" width="7.5703125" style="798" customWidth="1"/>
    <col min="770" max="770" width="14.140625" style="798" customWidth="1"/>
    <col min="771" max="771" width="1" style="798" customWidth="1"/>
    <col min="772" max="1018" width="9.140625" style="798"/>
    <col min="1019" max="1019" width="2.140625" style="798" customWidth="1"/>
    <col min="1020" max="1020" width="8.7109375" style="798" customWidth="1"/>
    <col min="1021" max="1021" width="9.85546875" style="798" customWidth="1"/>
    <col min="1022" max="1022" width="1" style="798" customWidth="1"/>
    <col min="1023" max="1023" width="10.85546875" style="798" customWidth="1"/>
    <col min="1024" max="1024" width="54.5703125" style="798" customWidth="1"/>
    <col min="1025" max="1025" width="7.5703125" style="798" customWidth="1"/>
    <col min="1026" max="1026" width="14.140625" style="798" customWidth="1"/>
    <col min="1027" max="1027" width="1" style="798" customWidth="1"/>
    <col min="1028" max="1274" width="9.140625" style="798"/>
    <col min="1275" max="1275" width="2.140625" style="798" customWidth="1"/>
    <col min="1276" max="1276" width="8.7109375" style="798" customWidth="1"/>
    <col min="1277" max="1277" width="9.85546875" style="798" customWidth="1"/>
    <col min="1278" max="1278" width="1" style="798" customWidth="1"/>
    <col min="1279" max="1279" width="10.85546875" style="798" customWidth="1"/>
    <col min="1280" max="1280" width="54.5703125" style="798" customWidth="1"/>
    <col min="1281" max="1281" width="7.5703125" style="798" customWidth="1"/>
    <col min="1282" max="1282" width="14.140625" style="798" customWidth="1"/>
    <col min="1283" max="1283" width="1" style="798" customWidth="1"/>
    <col min="1284" max="1530" width="9.140625" style="798"/>
    <col min="1531" max="1531" width="2.140625" style="798" customWidth="1"/>
    <col min="1532" max="1532" width="8.7109375" style="798" customWidth="1"/>
    <col min="1533" max="1533" width="9.85546875" style="798" customWidth="1"/>
    <col min="1534" max="1534" width="1" style="798" customWidth="1"/>
    <col min="1535" max="1535" width="10.85546875" style="798" customWidth="1"/>
    <col min="1536" max="1536" width="54.5703125" style="798" customWidth="1"/>
    <col min="1537" max="1537" width="7.5703125" style="798" customWidth="1"/>
    <col min="1538" max="1538" width="14.140625" style="798" customWidth="1"/>
    <col min="1539" max="1539" width="1" style="798" customWidth="1"/>
    <col min="1540" max="1786" width="9.140625" style="798"/>
    <col min="1787" max="1787" width="2.140625" style="798" customWidth="1"/>
    <col min="1788" max="1788" width="8.7109375" style="798" customWidth="1"/>
    <col min="1789" max="1789" width="9.85546875" style="798" customWidth="1"/>
    <col min="1790" max="1790" width="1" style="798" customWidth="1"/>
    <col min="1791" max="1791" width="10.85546875" style="798" customWidth="1"/>
    <col min="1792" max="1792" width="54.5703125" style="798" customWidth="1"/>
    <col min="1793" max="1793" width="7.5703125" style="798" customWidth="1"/>
    <col min="1794" max="1794" width="14.140625" style="798" customWidth="1"/>
    <col min="1795" max="1795" width="1" style="798" customWidth="1"/>
    <col min="1796" max="2042" width="9.140625" style="798"/>
    <col min="2043" max="2043" width="2.140625" style="798" customWidth="1"/>
    <col min="2044" max="2044" width="8.7109375" style="798" customWidth="1"/>
    <col min="2045" max="2045" width="9.85546875" style="798" customWidth="1"/>
    <col min="2046" max="2046" width="1" style="798" customWidth="1"/>
    <col min="2047" max="2047" width="10.85546875" style="798" customWidth="1"/>
    <col min="2048" max="2048" width="54.5703125" style="798" customWidth="1"/>
    <col min="2049" max="2049" width="7.5703125" style="798" customWidth="1"/>
    <col min="2050" max="2050" width="14.140625" style="798" customWidth="1"/>
    <col min="2051" max="2051" width="1" style="798" customWidth="1"/>
    <col min="2052" max="2298" width="9.140625" style="798"/>
    <col min="2299" max="2299" width="2.140625" style="798" customWidth="1"/>
    <col min="2300" max="2300" width="8.7109375" style="798" customWidth="1"/>
    <col min="2301" max="2301" width="9.85546875" style="798" customWidth="1"/>
    <col min="2302" max="2302" width="1" style="798" customWidth="1"/>
    <col min="2303" max="2303" width="10.85546875" style="798" customWidth="1"/>
    <col min="2304" max="2304" width="54.5703125" style="798" customWidth="1"/>
    <col min="2305" max="2305" width="7.5703125" style="798" customWidth="1"/>
    <col min="2306" max="2306" width="14.140625" style="798" customWidth="1"/>
    <col min="2307" max="2307" width="1" style="798" customWidth="1"/>
    <col min="2308" max="2554" width="9.140625" style="798"/>
    <col min="2555" max="2555" width="2.140625" style="798" customWidth="1"/>
    <col min="2556" max="2556" width="8.7109375" style="798" customWidth="1"/>
    <col min="2557" max="2557" width="9.85546875" style="798" customWidth="1"/>
    <col min="2558" max="2558" width="1" style="798" customWidth="1"/>
    <col min="2559" max="2559" width="10.85546875" style="798" customWidth="1"/>
    <col min="2560" max="2560" width="54.5703125" style="798" customWidth="1"/>
    <col min="2561" max="2561" width="7.5703125" style="798" customWidth="1"/>
    <col min="2562" max="2562" width="14.140625" style="798" customWidth="1"/>
    <col min="2563" max="2563" width="1" style="798" customWidth="1"/>
    <col min="2564" max="2810" width="9.140625" style="798"/>
    <col min="2811" max="2811" width="2.140625" style="798" customWidth="1"/>
    <col min="2812" max="2812" width="8.7109375" style="798" customWidth="1"/>
    <col min="2813" max="2813" width="9.85546875" style="798" customWidth="1"/>
    <col min="2814" max="2814" width="1" style="798" customWidth="1"/>
    <col min="2815" max="2815" width="10.85546875" style="798" customWidth="1"/>
    <col min="2816" max="2816" width="54.5703125" style="798" customWidth="1"/>
    <col min="2817" max="2817" width="7.5703125" style="798" customWidth="1"/>
    <col min="2818" max="2818" width="14.140625" style="798" customWidth="1"/>
    <col min="2819" max="2819" width="1" style="798" customWidth="1"/>
    <col min="2820" max="3066" width="9.140625" style="798"/>
    <col min="3067" max="3067" width="2.140625" style="798" customWidth="1"/>
    <col min="3068" max="3068" width="8.7109375" style="798" customWidth="1"/>
    <col min="3069" max="3069" width="9.85546875" style="798" customWidth="1"/>
    <col min="3070" max="3070" width="1" style="798" customWidth="1"/>
    <col min="3071" max="3071" width="10.85546875" style="798" customWidth="1"/>
    <col min="3072" max="3072" width="54.5703125" style="798" customWidth="1"/>
    <col min="3073" max="3073" width="7.5703125" style="798" customWidth="1"/>
    <col min="3074" max="3074" width="14.140625" style="798" customWidth="1"/>
    <col min="3075" max="3075" width="1" style="798" customWidth="1"/>
    <col min="3076" max="3322" width="9.140625" style="798"/>
    <col min="3323" max="3323" width="2.140625" style="798" customWidth="1"/>
    <col min="3324" max="3324" width="8.7109375" style="798" customWidth="1"/>
    <col min="3325" max="3325" width="9.85546875" style="798" customWidth="1"/>
    <col min="3326" max="3326" width="1" style="798" customWidth="1"/>
    <col min="3327" max="3327" width="10.85546875" style="798" customWidth="1"/>
    <col min="3328" max="3328" width="54.5703125" style="798" customWidth="1"/>
    <col min="3329" max="3329" width="7.5703125" style="798" customWidth="1"/>
    <col min="3330" max="3330" width="14.140625" style="798" customWidth="1"/>
    <col min="3331" max="3331" width="1" style="798" customWidth="1"/>
    <col min="3332" max="3578" width="9.140625" style="798"/>
    <col min="3579" max="3579" width="2.140625" style="798" customWidth="1"/>
    <col min="3580" max="3580" width="8.7109375" style="798" customWidth="1"/>
    <col min="3581" max="3581" width="9.85546875" style="798" customWidth="1"/>
    <col min="3582" max="3582" width="1" style="798" customWidth="1"/>
    <col min="3583" max="3583" width="10.85546875" style="798" customWidth="1"/>
    <col min="3584" max="3584" width="54.5703125" style="798" customWidth="1"/>
    <col min="3585" max="3585" width="7.5703125" style="798" customWidth="1"/>
    <col min="3586" max="3586" width="14.140625" style="798" customWidth="1"/>
    <col min="3587" max="3587" width="1" style="798" customWidth="1"/>
    <col min="3588" max="3834" width="9.140625" style="798"/>
    <col min="3835" max="3835" width="2.140625" style="798" customWidth="1"/>
    <col min="3836" max="3836" width="8.7109375" style="798" customWidth="1"/>
    <col min="3837" max="3837" width="9.85546875" style="798" customWidth="1"/>
    <col min="3838" max="3838" width="1" style="798" customWidth="1"/>
    <col min="3839" max="3839" width="10.85546875" style="798" customWidth="1"/>
    <col min="3840" max="3840" width="54.5703125" style="798" customWidth="1"/>
    <col min="3841" max="3841" width="7.5703125" style="798" customWidth="1"/>
    <col min="3842" max="3842" width="14.140625" style="798" customWidth="1"/>
    <col min="3843" max="3843" width="1" style="798" customWidth="1"/>
    <col min="3844" max="4090" width="9.140625" style="798"/>
    <col min="4091" max="4091" width="2.140625" style="798" customWidth="1"/>
    <col min="4092" max="4092" width="8.7109375" style="798" customWidth="1"/>
    <col min="4093" max="4093" width="9.85546875" style="798" customWidth="1"/>
    <col min="4094" max="4094" width="1" style="798" customWidth="1"/>
    <col min="4095" max="4095" width="10.85546875" style="798" customWidth="1"/>
    <col min="4096" max="4096" width="54.5703125" style="798" customWidth="1"/>
    <col min="4097" max="4097" width="7.5703125" style="798" customWidth="1"/>
    <col min="4098" max="4098" width="14.140625" style="798" customWidth="1"/>
    <col min="4099" max="4099" width="1" style="798" customWidth="1"/>
    <col min="4100" max="4346" width="9.140625" style="798"/>
    <col min="4347" max="4347" width="2.140625" style="798" customWidth="1"/>
    <col min="4348" max="4348" width="8.7109375" style="798" customWidth="1"/>
    <col min="4349" max="4349" width="9.85546875" style="798" customWidth="1"/>
    <col min="4350" max="4350" width="1" style="798" customWidth="1"/>
    <col min="4351" max="4351" width="10.85546875" style="798" customWidth="1"/>
    <col min="4352" max="4352" width="54.5703125" style="798" customWidth="1"/>
    <col min="4353" max="4353" width="7.5703125" style="798" customWidth="1"/>
    <col min="4354" max="4354" width="14.140625" style="798" customWidth="1"/>
    <col min="4355" max="4355" width="1" style="798" customWidth="1"/>
    <col min="4356" max="4602" width="9.140625" style="798"/>
    <col min="4603" max="4603" width="2.140625" style="798" customWidth="1"/>
    <col min="4604" max="4604" width="8.7109375" style="798" customWidth="1"/>
    <col min="4605" max="4605" width="9.85546875" style="798" customWidth="1"/>
    <col min="4606" max="4606" width="1" style="798" customWidth="1"/>
    <col min="4607" max="4607" width="10.85546875" style="798" customWidth="1"/>
    <col min="4608" max="4608" width="54.5703125" style="798" customWidth="1"/>
    <col min="4609" max="4609" width="7.5703125" style="798" customWidth="1"/>
    <col min="4610" max="4610" width="14.140625" style="798" customWidth="1"/>
    <col min="4611" max="4611" width="1" style="798" customWidth="1"/>
    <col min="4612" max="4858" width="9.140625" style="798"/>
    <col min="4859" max="4859" width="2.140625" style="798" customWidth="1"/>
    <col min="4860" max="4860" width="8.7109375" style="798" customWidth="1"/>
    <col min="4861" max="4861" width="9.85546875" style="798" customWidth="1"/>
    <col min="4862" max="4862" width="1" style="798" customWidth="1"/>
    <col min="4863" max="4863" width="10.85546875" style="798" customWidth="1"/>
    <col min="4864" max="4864" width="54.5703125" style="798" customWidth="1"/>
    <col min="4865" max="4865" width="7.5703125" style="798" customWidth="1"/>
    <col min="4866" max="4866" width="14.140625" style="798" customWidth="1"/>
    <col min="4867" max="4867" width="1" style="798" customWidth="1"/>
    <col min="4868" max="5114" width="9.140625" style="798"/>
    <col min="5115" max="5115" width="2.140625" style="798" customWidth="1"/>
    <col min="5116" max="5116" width="8.7109375" style="798" customWidth="1"/>
    <col min="5117" max="5117" width="9.85546875" style="798" customWidth="1"/>
    <col min="5118" max="5118" width="1" style="798" customWidth="1"/>
    <col min="5119" max="5119" width="10.85546875" style="798" customWidth="1"/>
    <col min="5120" max="5120" width="54.5703125" style="798" customWidth="1"/>
    <col min="5121" max="5121" width="7.5703125" style="798" customWidth="1"/>
    <col min="5122" max="5122" width="14.140625" style="798" customWidth="1"/>
    <col min="5123" max="5123" width="1" style="798" customWidth="1"/>
    <col min="5124" max="5370" width="9.140625" style="798"/>
    <col min="5371" max="5371" width="2.140625" style="798" customWidth="1"/>
    <col min="5372" max="5372" width="8.7109375" style="798" customWidth="1"/>
    <col min="5373" max="5373" width="9.85546875" style="798" customWidth="1"/>
    <col min="5374" max="5374" width="1" style="798" customWidth="1"/>
    <col min="5375" max="5375" width="10.85546875" style="798" customWidth="1"/>
    <col min="5376" max="5376" width="54.5703125" style="798" customWidth="1"/>
    <col min="5377" max="5377" width="7.5703125" style="798" customWidth="1"/>
    <col min="5378" max="5378" width="14.140625" style="798" customWidth="1"/>
    <col min="5379" max="5379" width="1" style="798" customWidth="1"/>
    <col min="5380" max="5626" width="9.140625" style="798"/>
    <col min="5627" max="5627" width="2.140625" style="798" customWidth="1"/>
    <col min="5628" max="5628" width="8.7109375" style="798" customWidth="1"/>
    <col min="5629" max="5629" width="9.85546875" style="798" customWidth="1"/>
    <col min="5630" max="5630" width="1" style="798" customWidth="1"/>
    <col min="5631" max="5631" width="10.85546875" style="798" customWidth="1"/>
    <col min="5632" max="5632" width="54.5703125" style="798" customWidth="1"/>
    <col min="5633" max="5633" width="7.5703125" style="798" customWidth="1"/>
    <col min="5634" max="5634" width="14.140625" style="798" customWidth="1"/>
    <col min="5635" max="5635" width="1" style="798" customWidth="1"/>
    <col min="5636" max="5882" width="9.140625" style="798"/>
    <col min="5883" max="5883" width="2.140625" style="798" customWidth="1"/>
    <col min="5884" max="5884" width="8.7109375" style="798" customWidth="1"/>
    <col min="5885" max="5885" width="9.85546875" style="798" customWidth="1"/>
    <col min="5886" max="5886" width="1" style="798" customWidth="1"/>
    <col min="5887" max="5887" width="10.85546875" style="798" customWidth="1"/>
    <col min="5888" max="5888" width="54.5703125" style="798" customWidth="1"/>
    <col min="5889" max="5889" width="7.5703125" style="798" customWidth="1"/>
    <col min="5890" max="5890" width="14.140625" style="798" customWidth="1"/>
    <col min="5891" max="5891" width="1" style="798" customWidth="1"/>
    <col min="5892" max="6138" width="9.140625" style="798"/>
    <col min="6139" max="6139" width="2.140625" style="798" customWidth="1"/>
    <col min="6140" max="6140" width="8.7109375" style="798" customWidth="1"/>
    <col min="6141" max="6141" width="9.85546875" style="798" customWidth="1"/>
    <col min="6142" max="6142" width="1" style="798" customWidth="1"/>
    <col min="6143" max="6143" width="10.85546875" style="798" customWidth="1"/>
    <col min="6144" max="6144" width="54.5703125" style="798" customWidth="1"/>
    <col min="6145" max="6145" width="7.5703125" style="798" customWidth="1"/>
    <col min="6146" max="6146" width="14.140625" style="798" customWidth="1"/>
    <col min="6147" max="6147" width="1" style="798" customWidth="1"/>
    <col min="6148" max="6394" width="9.140625" style="798"/>
    <col min="6395" max="6395" width="2.140625" style="798" customWidth="1"/>
    <col min="6396" max="6396" width="8.7109375" style="798" customWidth="1"/>
    <col min="6397" max="6397" width="9.85546875" style="798" customWidth="1"/>
    <col min="6398" max="6398" width="1" style="798" customWidth="1"/>
    <col min="6399" max="6399" width="10.85546875" style="798" customWidth="1"/>
    <col min="6400" max="6400" width="54.5703125" style="798" customWidth="1"/>
    <col min="6401" max="6401" width="7.5703125" style="798" customWidth="1"/>
    <col min="6402" max="6402" width="14.140625" style="798" customWidth="1"/>
    <col min="6403" max="6403" width="1" style="798" customWidth="1"/>
    <col min="6404" max="6650" width="9.140625" style="798"/>
    <col min="6651" max="6651" width="2.140625" style="798" customWidth="1"/>
    <col min="6652" max="6652" width="8.7109375" style="798" customWidth="1"/>
    <col min="6653" max="6653" width="9.85546875" style="798" customWidth="1"/>
    <col min="6654" max="6654" width="1" style="798" customWidth="1"/>
    <col min="6655" max="6655" width="10.85546875" style="798" customWidth="1"/>
    <col min="6656" max="6656" width="54.5703125" style="798" customWidth="1"/>
    <col min="6657" max="6657" width="7.5703125" style="798" customWidth="1"/>
    <col min="6658" max="6658" width="14.140625" style="798" customWidth="1"/>
    <col min="6659" max="6659" width="1" style="798" customWidth="1"/>
    <col min="6660" max="6906" width="9.140625" style="798"/>
    <col min="6907" max="6907" width="2.140625" style="798" customWidth="1"/>
    <col min="6908" max="6908" width="8.7109375" style="798" customWidth="1"/>
    <col min="6909" max="6909" width="9.85546875" style="798" customWidth="1"/>
    <col min="6910" max="6910" width="1" style="798" customWidth="1"/>
    <col min="6911" max="6911" width="10.85546875" style="798" customWidth="1"/>
    <col min="6912" max="6912" width="54.5703125" style="798" customWidth="1"/>
    <col min="6913" max="6913" width="7.5703125" style="798" customWidth="1"/>
    <col min="6914" max="6914" width="14.140625" style="798" customWidth="1"/>
    <col min="6915" max="6915" width="1" style="798" customWidth="1"/>
    <col min="6916" max="7162" width="9.140625" style="798"/>
    <col min="7163" max="7163" width="2.140625" style="798" customWidth="1"/>
    <col min="7164" max="7164" width="8.7109375" style="798" customWidth="1"/>
    <col min="7165" max="7165" width="9.85546875" style="798" customWidth="1"/>
    <col min="7166" max="7166" width="1" style="798" customWidth="1"/>
    <col min="7167" max="7167" width="10.85546875" style="798" customWidth="1"/>
    <col min="7168" max="7168" width="54.5703125" style="798" customWidth="1"/>
    <col min="7169" max="7169" width="7.5703125" style="798" customWidth="1"/>
    <col min="7170" max="7170" width="14.140625" style="798" customWidth="1"/>
    <col min="7171" max="7171" width="1" style="798" customWidth="1"/>
    <col min="7172" max="7418" width="9.140625" style="798"/>
    <col min="7419" max="7419" width="2.140625" style="798" customWidth="1"/>
    <col min="7420" max="7420" width="8.7109375" style="798" customWidth="1"/>
    <col min="7421" max="7421" width="9.85546875" style="798" customWidth="1"/>
    <col min="7422" max="7422" width="1" style="798" customWidth="1"/>
    <col min="7423" max="7423" width="10.85546875" style="798" customWidth="1"/>
    <col min="7424" max="7424" width="54.5703125" style="798" customWidth="1"/>
    <col min="7425" max="7425" width="7.5703125" style="798" customWidth="1"/>
    <col min="7426" max="7426" width="14.140625" style="798" customWidth="1"/>
    <col min="7427" max="7427" width="1" style="798" customWidth="1"/>
    <col min="7428" max="7674" width="9.140625" style="798"/>
    <col min="7675" max="7675" width="2.140625" style="798" customWidth="1"/>
    <col min="7676" max="7676" width="8.7109375" style="798" customWidth="1"/>
    <col min="7677" max="7677" width="9.85546875" style="798" customWidth="1"/>
    <col min="7678" max="7678" width="1" style="798" customWidth="1"/>
    <col min="7679" max="7679" width="10.85546875" style="798" customWidth="1"/>
    <col min="7680" max="7680" width="54.5703125" style="798" customWidth="1"/>
    <col min="7681" max="7681" width="7.5703125" style="798" customWidth="1"/>
    <col min="7682" max="7682" width="14.140625" style="798" customWidth="1"/>
    <col min="7683" max="7683" width="1" style="798" customWidth="1"/>
    <col min="7684" max="7930" width="9.140625" style="798"/>
    <col min="7931" max="7931" width="2.140625" style="798" customWidth="1"/>
    <col min="7932" max="7932" width="8.7109375" style="798" customWidth="1"/>
    <col min="7933" max="7933" width="9.85546875" style="798" customWidth="1"/>
    <col min="7934" max="7934" width="1" style="798" customWidth="1"/>
    <col min="7935" max="7935" width="10.85546875" style="798" customWidth="1"/>
    <col min="7936" max="7936" width="54.5703125" style="798" customWidth="1"/>
    <col min="7937" max="7937" width="7.5703125" style="798" customWidth="1"/>
    <col min="7938" max="7938" width="14.140625" style="798" customWidth="1"/>
    <col min="7939" max="7939" width="1" style="798" customWidth="1"/>
    <col min="7940" max="8186" width="9.140625" style="798"/>
    <col min="8187" max="8187" width="2.140625" style="798" customWidth="1"/>
    <col min="8188" max="8188" width="8.7109375" style="798" customWidth="1"/>
    <col min="8189" max="8189" width="9.85546875" style="798" customWidth="1"/>
    <col min="8190" max="8190" width="1" style="798" customWidth="1"/>
    <col min="8191" max="8191" width="10.85546875" style="798" customWidth="1"/>
    <col min="8192" max="8192" width="54.5703125" style="798" customWidth="1"/>
    <col min="8193" max="8193" width="7.5703125" style="798" customWidth="1"/>
    <col min="8194" max="8194" width="14.140625" style="798" customWidth="1"/>
    <col min="8195" max="8195" width="1" style="798" customWidth="1"/>
    <col min="8196" max="8442" width="9.140625" style="798"/>
    <col min="8443" max="8443" width="2.140625" style="798" customWidth="1"/>
    <col min="8444" max="8444" width="8.7109375" style="798" customWidth="1"/>
    <col min="8445" max="8445" width="9.85546875" style="798" customWidth="1"/>
    <col min="8446" max="8446" width="1" style="798" customWidth="1"/>
    <col min="8447" max="8447" width="10.85546875" style="798" customWidth="1"/>
    <col min="8448" max="8448" width="54.5703125" style="798" customWidth="1"/>
    <col min="8449" max="8449" width="7.5703125" style="798" customWidth="1"/>
    <col min="8450" max="8450" width="14.140625" style="798" customWidth="1"/>
    <col min="8451" max="8451" width="1" style="798" customWidth="1"/>
    <col min="8452" max="8698" width="9.140625" style="798"/>
    <col min="8699" max="8699" width="2.140625" style="798" customWidth="1"/>
    <col min="8700" max="8700" width="8.7109375" style="798" customWidth="1"/>
    <col min="8701" max="8701" width="9.85546875" style="798" customWidth="1"/>
    <col min="8702" max="8702" width="1" style="798" customWidth="1"/>
    <col min="8703" max="8703" width="10.85546875" style="798" customWidth="1"/>
    <col min="8704" max="8704" width="54.5703125" style="798" customWidth="1"/>
    <col min="8705" max="8705" width="7.5703125" style="798" customWidth="1"/>
    <col min="8706" max="8706" width="14.140625" style="798" customWidth="1"/>
    <col min="8707" max="8707" width="1" style="798" customWidth="1"/>
    <col min="8708" max="8954" width="9.140625" style="798"/>
    <col min="8955" max="8955" width="2.140625" style="798" customWidth="1"/>
    <col min="8956" max="8956" width="8.7109375" style="798" customWidth="1"/>
    <col min="8957" max="8957" width="9.85546875" style="798" customWidth="1"/>
    <col min="8958" max="8958" width="1" style="798" customWidth="1"/>
    <col min="8959" max="8959" width="10.85546875" style="798" customWidth="1"/>
    <col min="8960" max="8960" width="54.5703125" style="798" customWidth="1"/>
    <col min="8961" max="8961" width="7.5703125" style="798" customWidth="1"/>
    <col min="8962" max="8962" width="14.140625" style="798" customWidth="1"/>
    <col min="8963" max="8963" width="1" style="798" customWidth="1"/>
    <col min="8964" max="9210" width="9.140625" style="798"/>
    <col min="9211" max="9211" width="2.140625" style="798" customWidth="1"/>
    <col min="9212" max="9212" width="8.7109375" style="798" customWidth="1"/>
    <col min="9213" max="9213" width="9.85546875" style="798" customWidth="1"/>
    <col min="9214" max="9214" width="1" style="798" customWidth="1"/>
    <col min="9215" max="9215" width="10.85546875" style="798" customWidth="1"/>
    <col min="9216" max="9216" width="54.5703125" style="798" customWidth="1"/>
    <col min="9217" max="9217" width="7.5703125" style="798" customWidth="1"/>
    <col min="9218" max="9218" width="14.140625" style="798" customWidth="1"/>
    <col min="9219" max="9219" width="1" style="798" customWidth="1"/>
    <col min="9220" max="9466" width="9.140625" style="798"/>
    <col min="9467" max="9467" width="2.140625" style="798" customWidth="1"/>
    <col min="9468" max="9468" width="8.7109375" style="798" customWidth="1"/>
    <col min="9469" max="9469" width="9.85546875" style="798" customWidth="1"/>
    <col min="9470" max="9470" width="1" style="798" customWidth="1"/>
    <col min="9471" max="9471" width="10.85546875" style="798" customWidth="1"/>
    <col min="9472" max="9472" width="54.5703125" style="798" customWidth="1"/>
    <col min="9473" max="9473" width="7.5703125" style="798" customWidth="1"/>
    <col min="9474" max="9474" width="14.140625" style="798" customWidth="1"/>
    <col min="9475" max="9475" width="1" style="798" customWidth="1"/>
    <col min="9476" max="9722" width="9.140625" style="798"/>
    <col min="9723" max="9723" width="2.140625" style="798" customWidth="1"/>
    <col min="9724" max="9724" width="8.7109375" style="798" customWidth="1"/>
    <col min="9725" max="9725" width="9.85546875" style="798" customWidth="1"/>
    <col min="9726" max="9726" width="1" style="798" customWidth="1"/>
    <col min="9727" max="9727" width="10.85546875" style="798" customWidth="1"/>
    <col min="9728" max="9728" width="54.5703125" style="798" customWidth="1"/>
    <col min="9729" max="9729" width="7.5703125" style="798" customWidth="1"/>
    <col min="9730" max="9730" width="14.140625" style="798" customWidth="1"/>
    <col min="9731" max="9731" width="1" style="798" customWidth="1"/>
    <col min="9732" max="9978" width="9.140625" style="798"/>
    <col min="9979" max="9979" width="2.140625" style="798" customWidth="1"/>
    <col min="9980" max="9980" width="8.7109375" style="798" customWidth="1"/>
    <col min="9981" max="9981" width="9.85546875" style="798" customWidth="1"/>
    <col min="9982" max="9982" width="1" style="798" customWidth="1"/>
    <col min="9983" max="9983" width="10.85546875" style="798" customWidth="1"/>
    <col min="9984" max="9984" width="54.5703125" style="798" customWidth="1"/>
    <col min="9985" max="9985" width="7.5703125" style="798" customWidth="1"/>
    <col min="9986" max="9986" width="14.140625" style="798" customWidth="1"/>
    <col min="9987" max="9987" width="1" style="798" customWidth="1"/>
    <col min="9988" max="10234" width="9.140625" style="798"/>
    <col min="10235" max="10235" width="2.140625" style="798" customWidth="1"/>
    <col min="10236" max="10236" width="8.7109375" style="798" customWidth="1"/>
    <col min="10237" max="10237" width="9.85546875" style="798" customWidth="1"/>
    <col min="10238" max="10238" width="1" style="798" customWidth="1"/>
    <col min="10239" max="10239" width="10.85546875" style="798" customWidth="1"/>
    <col min="10240" max="10240" width="54.5703125" style="798" customWidth="1"/>
    <col min="10241" max="10241" width="7.5703125" style="798" customWidth="1"/>
    <col min="10242" max="10242" width="14.140625" style="798" customWidth="1"/>
    <col min="10243" max="10243" width="1" style="798" customWidth="1"/>
    <col min="10244" max="10490" width="9.140625" style="798"/>
    <col min="10491" max="10491" width="2.140625" style="798" customWidth="1"/>
    <col min="10492" max="10492" width="8.7109375" style="798" customWidth="1"/>
    <col min="10493" max="10493" width="9.85546875" style="798" customWidth="1"/>
    <col min="10494" max="10494" width="1" style="798" customWidth="1"/>
    <col min="10495" max="10495" width="10.85546875" style="798" customWidth="1"/>
    <col min="10496" max="10496" width="54.5703125" style="798" customWidth="1"/>
    <col min="10497" max="10497" width="7.5703125" style="798" customWidth="1"/>
    <col min="10498" max="10498" width="14.140625" style="798" customWidth="1"/>
    <col min="10499" max="10499" width="1" style="798" customWidth="1"/>
    <col min="10500" max="10746" width="9.140625" style="798"/>
    <col min="10747" max="10747" width="2.140625" style="798" customWidth="1"/>
    <col min="10748" max="10748" width="8.7109375" style="798" customWidth="1"/>
    <col min="10749" max="10749" width="9.85546875" style="798" customWidth="1"/>
    <col min="10750" max="10750" width="1" style="798" customWidth="1"/>
    <col min="10751" max="10751" width="10.85546875" style="798" customWidth="1"/>
    <col min="10752" max="10752" width="54.5703125" style="798" customWidth="1"/>
    <col min="10753" max="10753" width="7.5703125" style="798" customWidth="1"/>
    <col min="10754" max="10754" width="14.140625" style="798" customWidth="1"/>
    <col min="10755" max="10755" width="1" style="798" customWidth="1"/>
    <col min="10756" max="11002" width="9.140625" style="798"/>
    <col min="11003" max="11003" width="2.140625" style="798" customWidth="1"/>
    <col min="11004" max="11004" width="8.7109375" style="798" customWidth="1"/>
    <col min="11005" max="11005" width="9.85546875" style="798" customWidth="1"/>
    <col min="11006" max="11006" width="1" style="798" customWidth="1"/>
    <col min="11007" max="11007" width="10.85546875" style="798" customWidth="1"/>
    <col min="11008" max="11008" width="54.5703125" style="798" customWidth="1"/>
    <col min="11009" max="11009" width="7.5703125" style="798" customWidth="1"/>
    <col min="11010" max="11010" width="14.140625" style="798" customWidth="1"/>
    <col min="11011" max="11011" width="1" style="798" customWidth="1"/>
    <col min="11012" max="11258" width="9.140625" style="798"/>
    <col min="11259" max="11259" width="2.140625" style="798" customWidth="1"/>
    <col min="11260" max="11260" width="8.7109375" style="798" customWidth="1"/>
    <col min="11261" max="11261" width="9.85546875" style="798" customWidth="1"/>
    <col min="11262" max="11262" width="1" style="798" customWidth="1"/>
    <col min="11263" max="11263" width="10.85546875" style="798" customWidth="1"/>
    <col min="11264" max="11264" width="54.5703125" style="798" customWidth="1"/>
    <col min="11265" max="11265" width="7.5703125" style="798" customWidth="1"/>
    <col min="11266" max="11266" width="14.140625" style="798" customWidth="1"/>
    <col min="11267" max="11267" width="1" style="798" customWidth="1"/>
    <col min="11268" max="11514" width="9.140625" style="798"/>
    <col min="11515" max="11515" width="2.140625" style="798" customWidth="1"/>
    <col min="11516" max="11516" width="8.7109375" style="798" customWidth="1"/>
    <col min="11517" max="11517" width="9.85546875" style="798" customWidth="1"/>
    <col min="11518" max="11518" width="1" style="798" customWidth="1"/>
    <col min="11519" max="11519" width="10.85546875" style="798" customWidth="1"/>
    <col min="11520" max="11520" width="54.5703125" style="798" customWidth="1"/>
    <col min="11521" max="11521" width="7.5703125" style="798" customWidth="1"/>
    <col min="11522" max="11522" width="14.140625" style="798" customWidth="1"/>
    <col min="11523" max="11523" width="1" style="798" customWidth="1"/>
    <col min="11524" max="11770" width="9.140625" style="798"/>
    <col min="11771" max="11771" width="2.140625" style="798" customWidth="1"/>
    <col min="11772" max="11772" width="8.7109375" style="798" customWidth="1"/>
    <col min="11773" max="11773" width="9.85546875" style="798" customWidth="1"/>
    <col min="11774" max="11774" width="1" style="798" customWidth="1"/>
    <col min="11775" max="11775" width="10.85546875" style="798" customWidth="1"/>
    <col min="11776" max="11776" width="54.5703125" style="798" customWidth="1"/>
    <col min="11777" max="11777" width="7.5703125" style="798" customWidth="1"/>
    <col min="11778" max="11778" width="14.140625" style="798" customWidth="1"/>
    <col min="11779" max="11779" width="1" style="798" customWidth="1"/>
    <col min="11780" max="12026" width="9.140625" style="798"/>
    <col min="12027" max="12027" width="2.140625" style="798" customWidth="1"/>
    <col min="12028" max="12028" width="8.7109375" style="798" customWidth="1"/>
    <col min="12029" max="12029" width="9.85546875" style="798" customWidth="1"/>
    <col min="12030" max="12030" width="1" style="798" customWidth="1"/>
    <col min="12031" max="12031" width="10.85546875" style="798" customWidth="1"/>
    <col min="12032" max="12032" width="54.5703125" style="798" customWidth="1"/>
    <col min="12033" max="12033" width="7.5703125" style="798" customWidth="1"/>
    <col min="12034" max="12034" width="14.140625" style="798" customWidth="1"/>
    <col min="12035" max="12035" width="1" style="798" customWidth="1"/>
    <col min="12036" max="12282" width="9.140625" style="798"/>
    <col min="12283" max="12283" width="2.140625" style="798" customWidth="1"/>
    <col min="12284" max="12284" width="8.7109375" style="798" customWidth="1"/>
    <col min="12285" max="12285" width="9.85546875" style="798" customWidth="1"/>
    <col min="12286" max="12286" width="1" style="798" customWidth="1"/>
    <col min="12287" max="12287" width="10.85546875" style="798" customWidth="1"/>
    <col min="12288" max="12288" width="54.5703125" style="798" customWidth="1"/>
    <col min="12289" max="12289" width="7.5703125" style="798" customWidth="1"/>
    <col min="12290" max="12290" width="14.140625" style="798" customWidth="1"/>
    <col min="12291" max="12291" width="1" style="798" customWidth="1"/>
    <col min="12292" max="12538" width="9.140625" style="798"/>
    <col min="12539" max="12539" width="2.140625" style="798" customWidth="1"/>
    <col min="12540" max="12540" width="8.7109375" style="798" customWidth="1"/>
    <col min="12541" max="12541" width="9.85546875" style="798" customWidth="1"/>
    <col min="12542" max="12542" width="1" style="798" customWidth="1"/>
    <col min="12543" max="12543" width="10.85546875" style="798" customWidth="1"/>
    <col min="12544" max="12544" width="54.5703125" style="798" customWidth="1"/>
    <col min="12545" max="12545" width="7.5703125" style="798" customWidth="1"/>
    <col min="12546" max="12546" width="14.140625" style="798" customWidth="1"/>
    <col min="12547" max="12547" width="1" style="798" customWidth="1"/>
    <col min="12548" max="12794" width="9.140625" style="798"/>
    <col min="12795" max="12795" width="2.140625" style="798" customWidth="1"/>
    <col min="12796" max="12796" width="8.7109375" style="798" customWidth="1"/>
    <col min="12797" max="12797" width="9.85546875" style="798" customWidth="1"/>
    <col min="12798" max="12798" width="1" style="798" customWidth="1"/>
    <col min="12799" max="12799" width="10.85546875" style="798" customWidth="1"/>
    <col min="12800" max="12800" width="54.5703125" style="798" customWidth="1"/>
    <col min="12801" max="12801" width="7.5703125" style="798" customWidth="1"/>
    <col min="12802" max="12802" width="14.140625" style="798" customWidth="1"/>
    <col min="12803" max="12803" width="1" style="798" customWidth="1"/>
    <col min="12804" max="13050" width="9.140625" style="798"/>
    <col min="13051" max="13051" width="2.140625" style="798" customWidth="1"/>
    <col min="13052" max="13052" width="8.7109375" style="798" customWidth="1"/>
    <col min="13053" max="13053" width="9.85546875" style="798" customWidth="1"/>
    <col min="13054" max="13054" width="1" style="798" customWidth="1"/>
    <col min="13055" max="13055" width="10.85546875" style="798" customWidth="1"/>
    <col min="13056" max="13056" width="54.5703125" style="798" customWidth="1"/>
    <col min="13057" max="13057" width="7.5703125" style="798" customWidth="1"/>
    <col min="13058" max="13058" width="14.140625" style="798" customWidth="1"/>
    <col min="13059" max="13059" width="1" style="798" customWidth="1"/>
    <col min="13060" max="13306" width="9.140625" style="798"/>
    <col min="13307" max="13307" width="2.140625" style="798" customWidth="1"/>
    <col min="13308" max="13308" width="8.7109375" style="798" customWidth="1"/>
    <col min="13309" max="13309" width="9.85546875" style="798" customWidth="1"/>
    <col min="13310" max="13310" width="1" style="798" customWidth="1"/>
    <col min="13311" max="13311" width="10.85546875" style="798" customWidth="1"/>
    <col min="13312" max="13312" width="54.5703125" style="798" customWidth="1"/>
    <col min="13313" max="13313" width="7.5703125" style="798" customWidth="1"/>
    <col min="13314" max="13314" width="14.140625" style="798" customWidth="1"/>
    <col min="13315" max="13315" width="1" style="798" customWidth="1"/>
    <col min="13316" max="13562" width="9.140625" style="798"/>
    <col min="13563" max="13563" width="2.140625" style="798" customWidth="1"/>
    <col min="13564" max="13564" width="8.7109375" style="798" customWidth="1"/>
    <col min="13565" max="13565" width="9.85546875" style="798" customWidth="1"/>
    <col min="13566" max="13566" width="1" style="798" customWidth="1"/>
    <col min="13567" max="13567" width="10.85546875" style="798" customWidth="1"/>
    <col min="13568" max="13568" width="54.5703125" style="798" customWidth="1"/>
    <col min="13569" max="13569" width="7.5703125" style="798" customWidth="1"/>
    <col min="13570" max="13570" width="14.140625" style="798" customWidth="1"/>
    <col min="13571" max="13571" width="1" style="798" customWidth="1"/>
    <col min="13572" max="13818" width="9.140625" style="798"/>
    <col min="13819" max="13819" width="2.140625" style="798" customWidth="1"/>
    <col min="13820" max="13820" width="8.7109375" style="798" customWidth="1"/>
    <col min="13821" max="13821" width="9.85546875" style="798" customWidth="1"/>
    <col min="13822" max="13822" width="1" style="798" customWidth="1"/>
    <col min="13823" max="13823" width="10.85546875" style="798" customWidth="1"/>
    <col min="13824" max="13824" width="54.5703125" style="798" customWidth="1"/>
    <col min="13825" max="13825" width="7.5703125" style="798" customWidth="1"/>
    <col min="13826" max="13826" width="14.140625" style="798" customWidth="1"/>
    <col min="13827" max="13827" width="1" style="798" customWidth="1"/>
    <col min="13828" max="14074" width="9.140625" style="798"/>
    <col min="14075" max="14075" width="2.140625" style="798" customWidth="1"/>
    <col min="14076" max="14076" width="8.7109375" style="798" customWidth="1"/>
    <col min="14077" max="14077" width="9.85546875" style="798" customWidth="1"/>
    <col min="14078" max="14078" width="1" style="798" customWidth="1"/>
    <col min="14079" max="14079" width="10.85546875" style="798" customWidth="1"/>
    <col min="14080" max="14080" width="54.5703125" style="798" customWidth="1"/>
    <col min="14081" max="14081" width="7.5703125" style="798" customWidth="1"/>
    <col min="14082" max="14082" width="14.140625" style="798" customWidth="1"/>
    <col min="14083" max="14083" width="1" style="798" customWidth="1"/>
    <col min="14084" max="14330" width="9.140625" style="798"/>
    <col min="14331" max="14331" width="2.140625" style="798" customWidth="1"/>
    <col min="14332" max="14332" width="8.7109375" style="798" customWidth="1"/>
    <col min="14333" max="14333" width="9.85546875" style="798" customWidth="1"/>
    <col min="14334" max="14334" width="1" style="798" customWidth="1"/>
    <col min="14335" max="14335" width="10.85546875" style="798" customWidth="1"/>
    <col min="14336" max="14336" width="54.5703125" style="798" customWidth="1"/>
    <col min="14337" max="14337" width="7.5703125" style="798" customWidth="1"/>
    <col min="14338" max="14338" width="14.140625" style="798" customWidth="1"/>
    <col min="14339" max="14339" width="1" style="798" customWidth="1"/>
    <col min="14340" max="14586" width="9.140625" style="798"/>
    <col min="14587" max="14587" width="2.140625" style="798" customWidth="1"/>
    <col min="14588" max="14588" width="8.7109375" style="798" customWidth="1"/>
    <col min="14589" max="14589" width="9.85546875" style="798" customWidth="1"/>
    <col min="14590" max="14590" width="1" style="798" customWidth="1"/>
    <col min="14591" max="14591" width="10.85546875" style="798" customWidth="1"/>
    <col min="14592" max="14592" width="54.5703125" style="798" customWidth="1"/>
    <col min="14593" max="14593" width="7.5703125" style="798" customWidth="1"/>
    <col min="14594" max="14594" width="14.140625" style="798" customWidth="1"/>
    <col min="14595" max="14595" width="1" style="798" customWidth="1"/>
    <col min="14596" max="14842" width="9.140625" style="798"/>
    <col min="14843" max="14843" width="2.140625" style="798" customWidth="1"/>
    <col min="14844" max="14844" width="8.7109375" style="798" customWidth="1"/>
    <col min="14845" max="14845" width="9.85546875" style="798" customWidth="1"/>
    <col min="14846" max="14846" width="1" style="798" customWidth="1"/>
    <col min="14847" max="14847" width="10.85546875" style="798" customWidth="1"/>
    <col min="14848" max="14848" width="54.5703125" style="798" customWidth="1"/>
    <col min="14849" max="14849" width="7.5703125" style="798" customWidth="1"/>
    <col min="14850" max="14850" width="14.140625" style="798" customWidth="1"/>
    <col min="14851" max="14851" width="1" style="798" customWidth="1"/>
    <col min="14852" max="15098" width="9.140625" style="798"/>
    <col min="15099" max="15099" width="2.140625" style="798" customWidth="1"/>
    <col min="15100" max="15100" width="8.7109375" style="798" customWidth="1"/>
    <col min="15101" max="15101" width="9.85546875" style="798" customWidth="1"/>
    <col min="15102" max="15102" width="1" style="798" customWidth="1"/>
    <col min="15103" max="15103" width="10.85546875" style="798" customWidth="1"/>
    <col min="15104" max="15104" width="54.5703125" style="798" customWidth="1"/>
    <col min="15105" max="15105" width="7.5703125" style="798" customWidth="1"/>
    <col min="15106" max="15106" width="14.140625" style="798" customWidth="1"/>
    <col min="15107" max="15107" width="1" style="798" customWidth="1"/>
    <col min="15108" max="15354" width="9.140625" style="798"/>
    <col min="15355" max="15355" width="2.140625" style="798" customWidth="1"/>
    <col min="15356" max="15356" width="8.7109375" style="798" customWidth="1"/>
    <col min="15357" max="15357" width="9.85546875" style="798" customWidth="1"/>
    <col min="15358" max="15358" width="1" style="798" customWidth="1"/>
    <col min="15359" max="15359" width="10.85546875" style="798" customWidth="1"/>
    <col min="15360" max="15360" width="54.5703125" style="798" customWidth="1"/>
    <col min="15361" max="15361" width="7.5703125" style="798" customWidth="1"/>
    <col min="15362" max="15362" width="14.140625" style="798" customWidth="1"/>
    <col min="15363" max="15363" width="1" style="798" customWidth="1"/>
    <col min="15364" max="15610" width="9.140625" style="798"/>
    <col min="15611" max="15611" width="2.140625" style="798" customWidth="1"/>
    <col min="15612" max="15612" width="8.7109375" style="798" customWidth="1"/>
    <col min="15613" max="15613" width="9.85546875" style="798" customWidth="1"/>
    <col min="15614" max="15614" width="1" style="798" customWidth="1"/>
    <col min="15615" max="15615" width="10.85546875" style="798" customWidth="1"/>
    <col min="15616" max="15616" width="54.5703125" style="798" customWidth="1"/>
    <col min="15617" max="15617" width="7.5703125" style="798" customWidth="1"/>
    <col min="15618" max="15618" width="14.140625" style="798" customWidth="1"/>
    <col min="15619" max="15619" width="1" style="798" customWidth="1"/>
    <col min="15620" max="15866" width="9.140625" style="798"/>
    <col min="15867" max="15867" width="2.140625" style="798" customWidth="1"/>
    <col min="15868" max="15868" width="8.7109375" style="798" customWidth="1"/>
    <col min="15869" max="15869" width="9.85546875" style="798" customWidth="1"/>
    <col min="15870" max="15870" width="1" style="798" customWidth="1"/>
    <col min="15871" max="15871" width="10.85546875" style="798" customWidth="1"/>
    <col min="15872" max="15872" width="54.5703125" style="798" customWidth="1"/>
    <col min="15873" max="15873" width="7.5703125" style="798" customWidth="1"/>
    <col min="15874" max="15874" width="14.140625" style="798" customWidth="1"/>
    <col min="15875" max="15875" width="1" style="798" customWidth="1"/>
    <col min="15876" max="16122" width="9.140625" style="798"/>
    <col min="16123" max="16123" width="2.140625" style="798" customWidth="1"/>
    <col min="16124" max="16124" width="8.7109375" style="798" customWidth="1"/>
    <col min="16125" max="16125" width="9.85546875" style="798" customWidth="1"/>
    <col min="16126" max="16126" width="1" style="798" customWidth="1"/>
    <col min="16127" max="16127" width="10.85546875" style="798" customWidth="1"/>
    <col min="16128" max="16128" width="54.5703125" style="798" customWidth="1"/>
    <col min="16129" max="16129" width="7.5703125" style="798" customWidth="1"/>
    <col min="16130" max="16130" width="14.140625" style="798" customWidth="1"/>
    <col min="16131" max="16131" width="1" style="798" customWidth="1"/>
    <col min="16132" max="16384" width="9.140625" style="798"/>
  </cols>
  <sheetData>
    <row r="1" spans="1:5" ht="26.25" customHeight="1" x14ac:dyDescent="0.2">
      <c r="A1" s="883" t="s">
        <v>1123</v>
      </c>
      <c r="B1" s="883"/>
      <c r="C1" s="883"/>
      <c r="D1" s="883"/>
      <c r="E1" s="883"/>
    </row>
    <row r="2" spans="1:5" ht="42.75" customHeight="1" x14ac:dyDescent="0.2">
      <c r="A2" s="884" t="s">
        <v>965</v>
      </c>
      <c r="B2" s="884"/>
      <c r="C2" s="884"/>
      <c r="D2" s="884"/>
      <c r="E2" s="884"/>
    </row>
    <row r="3" spans="1:5" x14ac:dyDescent="0.2">
      <c r="A3" s="811" t="s">
        <v>37</v>
      </c>
      <c r="B3" s="811" t="s">
        <v>21</v>
      </c>
      <c r="C3" s="811" t="s">
        <v>22</v>
      </c>
      <c r="D3" s="811" t="s">
        <v>74</v>
      </c>
      <c r="E3" s="811" t="s">
        <v>963</v>
      </c>
    </row>
    <row r="4" spans="1:5" x14ac:dyDescent="0.2">
      <c r="A4" s="799" t="s">
        <v>106</v>
      </c>
      <c r="B4" s="799"/>
      <c r="C4" s="799"/>
      <c r="D4" s="800" t="s">
        <v>107</v>
      </c>
      <c r="E4" s="801" t="s">
        <v>487</v>
      </c>
    </row>
    <row r="5" spans="1:5" ht="15" x14ac:dyDescent="0.2">
      <c r="A5" s="802"/>
      <c r="B5" s="808" t="s">
        <v>433</v>
      </c>
      <c r="C5" s="809"/>
      <c r="D5" s="803" t="s">
        <v>118</v>
      </c>
      <c r="E5" s="804" t="s">
        <v>487</v>
      </c>
    </row>
    <row r="6" spans="1:5" ht="45" x14ac:dyDescent="0.2">
      <c r="A6" s="805"/>
      <c r="B6" s="805"/>
      <c r="C6" s="810" t="s">
        <v>966</v>
      </c>
      <c r="D6" s="806" t="s">
        <v>967</v>
      </c>
      <c r="E6" s="807" t="s">
        <v>487</v>
      </c>
    </row>
    <row r="7" spans="1:5" x14ac:dyDescent="0.2">
      <c r="A7" s="799" t="s">
        <v>435</v>
      </c>
      <c r="B7" s="799"/>
      <c r="C7" s="799"/>
      <c r="D7" s="800" t="s">
        <v>436</v>
      </c>
      <c r="E7" s="801" t="s">
        <v>437</v>
      </c>
    </row>
    <row r="8" spans="1:5" ht="15" x14ac:dyDescent="0.2">
      <c r="A8" s="802"/>
      <c r="B8" s="808" t="s">
        <v>438</v>
      </c>
      <c r="C8" s="809"/>
      <c r="D8" s="803" t="s">
        <v>118</v>
      </c>
      <c r="E8" s="804" t="s">
        <v>437</v>
      </c>
    </row>
    <row r="9" spans="1:5" x14ac:dyDescent="0.2">
      <c r="A9" s="805"/>
      <c r="B9" s="805"/>
      <c r="C9" s="810" t="s">
        <v>137</v>
      </c>
      <c r="D9" s="806" t="s">
        <v>138</v>
      </c>
      <c r="E9" s="807" t="s">
        <v>437</v>
      </c>
    </row>
    <row r="10" spans="1:5" x14ac:dyDescent="0.2">
      <c r="A10" s="799" t="s">
        <v>25</v>
      </c>
      <c r="B10" s="799"/>
      <c r="C10" s="799"/>
      <c r="D10" s="800" t="s">
        <v>445</v>
      </c>
      <c r="E10" s="801" t="s">
        <v>425</v>
      </c>
    </row>
    <row r="11" spans="1:5" ht="15" x14ac:dyDescent="0.2">
      <c r="A11" s="802"/>
      <c r="B11" s="808" t="s">
        <v>27</v>
      </c>
      <c r="C11" s="809"/>
      <c r="D11" s="803" t="s">
        <v>175</v>
      </c>
      <c r="E11" s="804" t="s">
        <v>425</v>
      </c>
    </row>
    <row r="12" spans="1:5" ht="22.5" x14ac:dyDescent="0.2">
      <c r="A12" s="805"/>
      <c r="B12" s="805"/>
      <c r="C12" s="810" t="s">
        <v>165</v>
      </c>
      <c r="D12" s="806" t="s">
        <v>260</v>
      </c>
      <c r="E12" s="807" t="s">
        <v>425</v>
      </c>
    </row>
    <row r="13" spans="1:5" x14ac:dyDescent="0.2">
      <c r="A13" s="799" t="s">
        <v>29</v>
      </c>
      <c r="B13" s="799"/>
      <c r="C13" s="799"/>
      <c r="D13" s="800" t="s">
        <v>261</v>
      </c>
      <c r="E13" s="801" t="s">
        <v>968</v>
      </c>
    </row>
    <row r="14" spans="1:5" ht="15" x14ac:dyDescent="0.2">
      <c r="A14" s="802"/>
      <c r="B14" s="808" t="s">
        <v>30</v>
      </c>
      <c r="C14" s="809"/>
      <c r="D14" s="803" t="s">
        <v>472</v>
      </c>
      <c r="E14" s="804" t="s">
        <v>968</v>
      </c>
    </row>
    <row r="15" spans="1:5" x14ac:dyDescent="0.2">
      <c r="A15" s="805"/>
      <c r="B15" s="805"/>
      <c r="C15" s="810" t="s">
        <v>969</v>
      </c>
      <c r="D15" s="806" t="s">
        <v>970</v>
      </c>
      <c r="E15" s="807" t="s">
        <v>568</v>
      </c>
    </row>
    <row r="16" spans="1:5" ht="22.5" x14ac:dyDescent="0.2">
      <c r="A16" s="805"/>
      <c r="B16" s="805"/>
      <c r="C16" s="810" t="s">
        <v>971</v>
      </c>
      <c r="D16" s="806" t="s">
        <v>972</v>
      </c>
      <c r="E16" s="807" t="s">
        <v>897</v>
      </c>
    </row>
    <row r="17" spans="1:5" ht="45" x14ac:dyDescent="0.2">
      <c r="A17" s="805"/>
      <c r="B17" s="805"/>
      <c r="C17" s="810" t="s">
        <v>966</v>
      </c>
      <c r="D17" s="806" t="s">
        <v>967</v>
      </c>
      <c r="E17" s="807" t="s">
        <v>973</v>
      </c>
    </row>
    <row r="18" spans="1:5" ht="33.75" x14ac:dyDescent="0.2">
      <c r="A18" s="805"/>
      <c r="B18" s="805"/>
      <c r="C18" s="810" t="s">
        <v>974</v>
      </c>
      <c r="D18" s="806" t="s">
        <v>975</v>
      </c>
      <c r="E18" s="807" t="s">
        <v>443</v>
      </c>
    </row>
    <row r="19" spans="1:5" ht="22.5" x14ac:dyDescent="0.2">
      <c r="A19" s="805"/>
      <c r="B19" s="805"/>
      <c r="C19" s="810" t="s">
        <v>976</v>
      </c>
      <c r="D19" s="806" t="s">
        <v>977</v>
      </c>
      <c r="E19" s="807" t="s">
        <v>978</v>
      </c>
    </row>
    <row r="20" spans="1:5" x14ac:dyDescent="0.2">
      <c r="A20" s="799" t="s">
        <v>33</v>
      </c>
      <c r="B20" s="799"/>
      <c r="C20" s="799"/>
      <c r="D20" s="800" t="s">
        <v>41</v>
      </c>
      <c r="E20" s="801" t="s">
        <v>979</v>
      </c>
    </row>
    <row r="21" spans="1:5" ht="15" x14ac:dyDescent="0.2">
      <c r="A21" s="802"/>
      <c r="B21" s="808" t="s">
        <v>503</v>
      </c>
      <c r="C21" s="809"/>
      <c r="D21" s="803" t="s">
        <v>42</v>
      </c>
      <c r="E21" s="804" t="s">
        <v>504</v>
      </c>
    </row>
    <row r="22" spans="1:5" ht="45" x14ac:dyDescent="0.2">
      <c r="A22" s="805"/>
      <c r="B22" s="805"/>
      <c r="C22" s="810" t="s">
        <v>980</v>
      </c>
      <c r="D22" s="806" t="s">
        <v>981</v>
      </c>
      <c r="E22" s="807" t="s">
        <v>504</v>
      </c>
    </row>
    <row r="23" spans="1:5" ht="15" x14ac:dyDescent="0.2">
      <c r="A23" s="802"/>
      <c r="B23" s="808" t="s">
        <v>34</v>
      </c>
      <c r="C23" s="809"/>
      <c r="D23" s="803" t="s">
        <v>525</v>
      </c>
      <c r="E23" s="804" t="s">
        <v>982</v>
      </c>
    </row>
    <row r="24" spans="1:5" ht="22.5" x14ac:dyDescent="0.2">
      <c r="A24" s="805"/>
      <c r="B24" s="805"/>
      <c r="C24" s="810" t="s">
        <v>983</v>
      </c>
      <c r="D24" s="806" t="s">
        <v>984</v>
      </c>
      <c r="E24" s="807" t="s">
        <v>434</v>
      </c>
    </row>
    <row r="25" spans="1:5" x14ac:dyDescent="0.2">
      <c r="A25" s="805"/>
      <c r="B25" s="805"/>
      <c r="C25" s="810" t="s">
        <v>985</v>
      </c>
      <c r="D25" s="806" t="s">
        <v>986</v>
      </c>
      <c r="E25" s="807" t="s">
        <v>987</v>
      </c>
    </row>
    <row r="26" spans="1:5" ht="22.5" x14ac:dyDescent="0.2">
      <c r="A26" s="799" t="s">
        <v>579</v>
      </c>
      <c r="B26" s="799"/>
      <c r="C26" s="799"/>
      <c r="D26" s="800" t="s">
        <v>580</v>
      </c>
      <c r="E26" s="801" t="s">
        <v>581</v>
      </c>
    </row>
    <row r="27" spans="1:5" ht="22.5" x14ac:dyDescent="0.2">
      <c r="A27" s="802"/>
      <c r="B27" s="808" t="s">
        <v>582</v>
      </c>
      <c r="C27" s="809"/>
      <c r="D27" s="803" t="s">
        <v>583</v>
      </c>
      <c r="E27" s="804" t="s">
        <v>581</v>
      </c>
    </row>
    <row r="28" spans="1:5" ht="45" x14ac:dyDescent="0.2">
      <c r="A28" s="805"/>
      <c r="B28" s="805"/>
      <c r="C28" s="810" t="s">
        <v>980</v>
      </c>
      <c r="D28" s="806" t="s">
        <v>981</v>
      </c>
      <c r="E28" s="807" t="s">
        <v>581</v>
      </c>
    </row>
    <row r="29" spans="1:5" x14ac:dyDescent="0.2">
      <c r="A29" s="799" t="s">
        <v>189</v>
      </c>
      <c r="B29" s="799"/>
      <c r="C29" s="799"/>
      <c r="D29" s="800" t="s">
        <v>111</v>
      </c>
      <c r="E29" s="801" t="s">
        <v>434</v>
      </c>
    </row>
    <row r="30" spans="1:5" ht="15" x14ac:dyDescent="0.2">
      <c r="A30" s="802"/>
      <c r="B30" s="808" t="s">
        <v>191</v>
      </c>
      <c r="C30" s="809"/>
      <c r="D30" s="803" t="s">
        <v>112</v>
      </c>
      <c r="E30" s="804" t="s">
        <v>434</v>
      </c>
    </row>
    <row r="31" spans="1:5" x14ac:dyDescent="0.2">
      <c r="A31" s="805"/>
      <c r="B31" s="805"/>
      <c r="C31" s="810" t="s">
        <v>253</v>
      </c>
      <c r="D31" s="806" t="s">
        <v>254</v>
      </c>
      <c r="E31" s="807" t="s">
        <v>434</v>
      </c>
    </row>
    <row r="32" spans="1:5" ht="33.75" x14ac:dyDescent="0.2">
      <c r="A32" s="799" t="s">
        <v>988</v>
      </c>
      <c r="B32" s="799"/>
      <c r="C32" s="799"/>
      <c r="D32" s="800" t="s">
        <v>989</v>
      </c>
      <c r="E32" s="801" t="s">
        <v>990</v>
      </c>
    </row>
    <row r="33" spans="1:5" ht="15" x14ac:dyDescent="0.2">
      <c r="A33" s="802"/>
      <c r="B33" s="808" t="s">
        <v>991</v>
      </c>
      <c r="C33" s="809"/>
      <c r="D33" s="803" t="s">
        <v>992</v>
      </c>
      <c r="E33" s="804" t="s">
        <v>589</v>
      </c>
    </row>
    <row r="34" spans="1:5" ht="22.5" x14ac:dyDescent="0.2">
      <c r="A34" s="805"/>
      <c r="B34" s="805"/>
      <c r="C34" s="810" t="s">
        <v>993</v>
      </c>
      <c r="D34" s="806" t="s">
        <v>994</v>
      </c>
      <c r="E34" s="807" t="s">
        <v>589</v>
      </c>
    </row>
    <row r="35" spans="1:5" ht="33.75" x14ac:dyDescent="0.2">
      <c r="A35" s="802"/>
      <c r="B35" s="808" t="s">
        <v>995</v>
      </c>
      <c r="C35" s="809"/>
      <c r="D35" s="803" t="s">
        <v>996</v>
      </c>
      <c r="E35" s="804" t="s">
        <v>997</v>
      </c>
    </row>
    <row r="36" spans="1:5" x14ac:dyDescent="0.2">
      <c r="A36" s="805"/>
      <c r="B36" s="805"/>
      <c r="C36" s="810" t="s">
        <v>998</v>
      </c>
      <c r="D36" s="806" t="s">
        <v>999</v>
      </c>
      <c r="E36" s="807" t="s">
        <v>1000</v>
      </c>
    </row>
    <row r="37" spans="1:5" x14ac:dyDescent="0.2">
      <c r="A37" s="805"/>
      <c r="B37" s="805"/>
      <c r="C37" s="810" t="s">
        <v>1001</v>
      </c>
      <c r="D37" s="806" t="s">
        <v>1002</v>
      </c>
      <c r="E37" s="807" t="s">
        <v>1003</v>
      </c>
    </row>
    <row r="38" spans="1:5" x14ac:dyDescent="0.2">
      <c r="A38" s="805"/>
      <c r="B38" s="805"/>
      <c r="C38" s="810" t="s">
        <v>1004</v>
      </c>
      <c r="D38" s="806" t="s">
        <v>1005</v>
      </c>
      <c r="E38" s="807" t="s">
        <v>1006</v>
      </c>
    </row>
    <row r="39" spans="1:5" x14ac:dyDescent="0.2">
      <c r="A39" s="805"/>
      <c r="B39" s="805"/>
      <c r="C39" s="810" t="s">
        <v>1007</v>
      </c>
      <c r="D39" s="806" t="s">
        <v>1008</v>
      </c>
      <c r="E39" s="807" t="s">
        <v>1009</v>
      </c>
    </row>
    <row r="40" spans="1:5" x14ac:dyDescent="0.2">
      <c r="A40" s="805"/>
      <c r="B40" s="805"/>
      <c r="C40" s="810" t="s">
        <v>1010</v>
      </c>
      <c r="D40" s="806" t="s">
        <v>1011</v>
      </c>
      <c r="E40" s="807" t="s">
        <v>572</v>
      </c>
    </row>
    <row r="41" spans="1:5" ht="22.5" x14ac:dyDescent="0.2">
      <c r="A41" s="805"/>
      <c r="B41" s="805"/>
      <c r="C41" s="810" t="s">
        <v>1012</v>
      </c>
      <c r="D41" s="806" t="s">
        <v>1013</v>
      </c>
      <c r="E41" s="807" t="s">
        <v>1014</v>
      </c>
    </row>
    <row r="42" spans="1:5" ht="22.5" x14ac:dyDescent="0.2">
      <c r="A42" s="805"/>
      <c r="B42" s="805"/>
      <c r="C42" s="810" t="s">
        <v>1015</v>
      </c>
      <c r="D42" s="806" t="s">
        <v>1016</v>
      </c>
      <c r="E42" s="807" t="s">
        <v>1017</v>
      </c>
    </row>
    <row r="43" spans="1:5" ht="33.75" x14ac:dyDescent="0.2">
      <c r="A43" s="802"/>
      <c r="B43" s="808" t="s">
        <v>1018</v>
      </c>
      <c r="C43" s="809"/>
      <c r="D43" s="803" t="s">
        <v>1019</v>
      </c>
      <c r="E43" s="804" t="s">
        <v>1020</v>
      </c>
    </row>
    <row r="44" spans="1:5" x14ac:dyDescent="0.2">
      <c r="A44" s="805"/>
      <c r="B44" s="805"/>
      <c r="C44" s="810" t="s">
        <v>998</v>
      </c>
      <c r="D44" s="806" t="s">
        <v>999</v>
      </c>
      <c r="E44" s="807" t="s">
        <v>1021</v>
      </c>
    </row>
    <row r="45" spans="1:5" x14ac:dyDescent="0.2">
      <c r="A45" s="805"/>
      <c r="B45" s="805"/>
      <c r="C45" s="810" t="s">
        <v>1001</v>
      </c>
      <c r="D45" s="806" t="s">
        <v>1002</v>
      </c>
      <c r="E45" s="807" t="s">
        <v>1022</v>
      </c>
    </row>
    <row r="46" spans="1:5" x14ac:dyDescent="0.2">
      <c r="A46" s="805"/>
      <c r="B46" s="805"/>
      <c r="C46" s="810" t="s">
        <v>1004</v>
      </c>
      <c r="D46" s="806" t="s">
        <v>1005</v>
      </c>
      <c r="E46" s="807" t="s">
        <v>1023</v>
      </c>
    </row>
    <row r="47" spans="1:5" x14ac:dyDescent="0.2">
      <c r="A47" s="805"/>
      <c r="B47" s="805"/>
      <c r="C47" s="810" t="s">
        <v>1007</v>
      </c>
      <c r="D47" s="806" t="s">
        <v>1008</v>
      </c>
      <c r="E47" s="807" t="s">
        <v>1024</v>
      </c>
    </row>
    <row r="48" spans="1:5" x14ac:dyDescent="0.2">
      <c r="A48" s="805"/>
      <c r="B48" s="805"/>
      <c r="C48" s="810" t="s">
        <v>1025</v>
      </c>
      <c r="D48" s="806" t="s">
        <v>1026</v>
      </c>
      <c r="E48" s="807" t="s">
        <v>536</v>
      </c>
    </row>
    <row r="49" spans="1:5" x14ac:dyDescent="0.2">
      <c r="A49" s="805"/>
      <c r="B49" s="805"/>
      <c r="C49" s="810" t="s">
        <v>1027</v>
      </c>
      <c r="D49" s="806" t="s">
        <v>1028</v>
      </c>
      <c r="E49" s="807" t="s">
        <v>487</v>
      </c>
    </row>
    <row r="50" spans="1:5" x14ac:dyDescent="0.2">
      <c r="A50" s="805"/>
      <c r="B50" s="805"/>
      <c r="C50" s="810" t="s">
        <v>1010</v>
      </c>
      <c r="D50" s="806" t="s">
        <v>1011</v>
      </c>
      <c r="E50" s="807" t="s">
        <v>1029</v>
      </c>
    </row>
    <row r="51" spans="1:5" ht="22.5" x14ac:dyDescent="0.2">
      <c r="A51" s="805"/>
      <c r="B51" s="805"/>
      <c r="C51" s="810" t="s">
        <v>1030</v>
      </c>
      <c r="D51" s="806" t="s">
        <v>1031</v>
      </c>
      <c r="E51" s="807" t="s">
        <v>801</v>
      </c>
    </row>
    <row r="52" spans="1:5" ht="22.5" x14ac:dyDescent="0.2">
      <c r="A52" s="805"/>
      <c r="B52" s="805"/>
      <c r="C52" s="810" t="s">
        <v>1012</v>
      </c>
      <c r="D52" s="806" t="s">
        <v>1013</v>
      </c>
      <c r="E52" s="807" t="s">
        <v>425</v>
      </c>
    </row>
    <row r="53" spans="1:5" ht="22.5" x14ac:dyDescent="0.2">
      <c r="A53" s="802"/>
      <c r="B53" s="808" t="s">
        <v>1032</v>
      </c>
      <c r="C53" s="809"/>
      <c r="D53" s="803" t="s">
        <v>151</v>
      </c>
      <c r="E53" s="804" t="s">
        <v>1033</v>
      </c>
    </row>
    <row r="54" spans="1:5" x14ac:dyDescent="0.2">
      <c r="A54" s="805"/>
      <c r="B54" s="805"/>
      <c r="C54" s="810" t="s">
        <v>1034</v>
      </c>
      <c r="D54" s="806" t="s">
        <v>1035</v>
      </c>
      <c r="E54" s="807" t="s">
        <v>487</v>
      </c>
    </row>
    <row r="55" spans="1:5" ht="22.5" x14ac:dyDescent="0.2">
      <c r="A55" s="805"/>
      <c r="B55" s="805"/>
      <c r="C55" s="810" t="s">
        <v>1036</v>
      </c>
      <c r="D55" s="806" t="s">
        <v>1037</v>
      </c>
      <c r="E55" s="807" t="s">
        <v>1038</v>
      </c>
    </row>
    <row r="56" spans="1:5" ht="22.5" x14ac:dyDescent="0.2">
      <c r="A56" s="802"/>
      <c r="B56" s="808" t="s">
        <v>1039</v>
      </c>
      <c r="C56" s="809"/>
      <c r="D56" s="803" t="s">
        <v>1040</v>
      </c>
      <c r="E56" s="804" t="s">
        <v>1041</v>
      </c>
    </row>
    <row r="57" spans="1:5" x14ac:dyDescent="0.2">
      <c r="A57" s="805"/>
      <c r="B57" s="805"/>
      <c r="C57" s="810" t="s">
        <v>1042</v>
      </c>
      <c r="D57" s="806" t="s">
        <v>992</v>
      </c>
      <c r="E57" s="807" t="s">
        <v>1043</v>
      </c>
    </row>
    <row r="58" spans="1:5" x14ac:dyDescent="0.2">
      <c r="A58" s="805"/>
      <c r="B58" s="805"/>
      <c r="C58" s="810" t="s">
        <v>1044</v>
      </c>
      <c r="D58" s="806" t="s">
        <v>1045</v>
      </c>
      <c r="E58" s="807" t="s">
        <v>1046</v>
      </c>
    </row>
    <row r="59" spans="1:5" x14ac:dyDescent="0.2">
      <c r="A59" s="799" t="s">
        <v>613</v>
      </c>
      <c r="B59" s="799"/>
      <c r="C59" s="799"/>
      <c r="D59" s="800" t="s">
        <v>614</v>
      </c>
      <c r="E59" s="801" t="s">
        <v>1047</v>
      </c>
    </row>
    <row r="60" spans="1:5" ht="22.5" x14ac:dyDescent="0.2">
      <c r="A60" s="802"/>
      <c r="B60" s="808" t="s">
        <v>1048</v>
      </c>
      <c r="C60" s="809"/>
      <c r="D60" s="803" t="s">
        <v>1049</v>
      </c>
      <c r="E60" s="804" t="s">
        <v>1050</v>
      </c>
    </row>
    <row r="61" spans="1:5" x14ac:dyDescent="0.2">
      <c r="A61" s="805"/>
      <c r="B61" s="805"/>
      <c r="C61" s="810" t="s">
        <v>1051</v>
      </c>
      <c r="D61" s="806" t="s">
        <v>1052</v>
      </c>
      <c r="E61" s="807" t="s">
        <v>1050</v>
      </c>
    </row>
    <row r="62" spans="1:5" ht="15" x14ac:dyDescent="0.2">
      <c r="A62" s="802"/>
      <c r="B62" s="808" t="s">
        <v>1053</v>
      </c>
      <c r="C62" s="809"/>
      <c r="D62" s="803" t="s">
        <v>1054</v>
      </c>
      <c r="E62" s="804" t="s">
        <v>1055</v>
      </c>
    </row>
    <row r="63" spans="1:5" x14ac:dyDescent="0.2">
      <c r="A63" s="805"/>
      <c r="B63" s="805"/>
      <c r="C63" s="810" t="s">
        <v>1051</v>
      </c>
      <c r="D63" s="806" t="s">
        <v>1052</v>
      </c>
      <c r="E63" s="807" t="s">
        <v>1055</v>
      </c>
    </row>
    <row r="64" spans="1:5" ht="15" x14ac:dyDescent="0.2">
      <c r="A64" s="802"/>
      <c r="B64" s="808" t="s">
        <v>1056</v>
      </c>
      <c r="C64" s="809"/>
      <c r="D64" s="803" t="s">
        <v>1057</v>
      </c>
      <c r="E64" s="804" t="s">
        <v>1058</v>
      </c>
    </row>
    <row r="65" spans="1:5" x14ac:dyDescent="0.2">
      <c r="A65" s="805"/>
      <c r="B65" s="805"/>
      <c r="C65" s="810" t="s">
        <v>1059</v>
      </c>
      <c r="D65" s="806" t="s">
        <v>1060</v>
      </c>
      <c r="E65" s="807" t="s">
        <v>1058</v>
      </c>
    </row>
    <row r="66" spans="1:5" ht="15" x14ac:dyDescent="0.2">
      <c r="A66" s="802"/>
      <c r="B66" s="808" t="s">
        <v>1061</v>
      </c>
      <c r="C66" s="809"/>
      <c r="D66" s="803" t="s">
        <v>1062</v>
      </c>
      <c r="E66" s="804" t="s">
        <v>1063</v>
      </c>
    </row>
    <row r="67" spans="1:5" x14ac:dyDescent="0.2">
      <c r="A67" s="805"/>
      <c r="B67" s="805"/>
      <c r="C67" s="810" t="s">
        <v>1051</v>
      </c>
      <c r="D67" s="806" t="s">
        <v>1052</v>
      </c>
      <c r="E67" s="807" t="s">
        <v>1063</v>
      </c>
    </row>
    <row r="68" spans="1:5" x14ac:dyDescent="0.2">
      <c r="A68" s="799" t="s">
        <v>194</v>
      </c>
      <c r="B68" s="799"/>
      <c r="C68" s="799"/>
      <c r="D68" s="800" t="s">
        <v>64</v>
      </c>
      <c r="E68" s="801" t="s">
        <v>1064</v>
      </c>
    </row>
    <row r="69" spans="1:5" ht="15" x14ac:dyDescent="0.2">
      <c r="A69" s="802"/>
      <c r="B69" s="808" t="s">
        <v>621</v>
      </c>
      <c r="C69" s="809"/>
      <c r="D69" s="803" t="s">
        <v>622</v>
      </c>
      <c r="E69" s="804" t="s">
        <v>646</v>
      </c>
    </row>
    <row r="70" spans="1:5" ht="45" x14ac:dyDescent="0.2">
      <c r="A70" s="805"/>
      <c r="B70" s="805"/>
      <c r="C70" s="810" t="s">
        <v>966</v>
      </c>
      <c r="D70" s="806" t="s">
        <v>967</v>
      </c>
      <c r="E70" s="807" t="s">
        <v>646</v>
      </c>
    </row>
    <row r="71" spans="1:5" x14ac:dyDescent="0.2">
      <c r="A71" s="805"/>
      <c r="B71" s="805"/>
      <c r="C71" s="810" t="s">
        <v>1059</v>
      </c>
      <c r="D71" s="806" t="s">
        <v>1060</v>
      </c>
      <c r="E71" s="807" t="s">
        <v>423</v>
      </c>
    </row>
    <row r="72" spans="1:5" ht="15" x14ac:dyDescent="0.2">
      <c r="A72" s="802"/>
      <c r="B72" s="808" t="s">
        <v>628</v>
      </c>
      <c r="C72" s="809"/>
      <c r="D72" s="803" t="s">
        <v>629</v>
      </c>
      <c r="E72" s="804" t="s">
        <v>1065</v>
      </c>
    </row>
    <row r="73" spans="1:5" x14ac:dyDescent="0.2">
      <c r="A73" s="805"/>
      <c r="B73" s="805"/>
      <c r="C73" s="810" t="s">
        <v>253</v>
      </c>
      <c r="D73" s="806" t="s">
        <v>254</v>
      </c>
      <c r="E73" s="807" t="s">
        <v>605</v>
      </c>
    </row>
    <row r="74" spans="1:5" ht="33.75" x14ac:dyDescent="0.2">
      <c r="A74" s="805"/>
      <c r="B74" s="805"/>
      <c r="C74" s="810" t="s">
        <v>1066</v>
      </c>
      <c r="D74" s="806" t="s">
        <v>1067</v>
      </c>
      <c r="E74" s="807" t="s">
        <v>1068</v>
      </c>
    </row>
    <row r="75" spans="1:5" ht="15" x14ac:dyDescent="0.2">
      <c r="A75" s="802"/>
      <c r="B75" s="808" t="s">
        <v>311</v>
      </c>
      <c r="C75" s="809"/>
      <c r="D75" s="803" t="s">
        <v>633</v>
      </c>
      <c r="E75" s="804" t="s">
        <v>1069</v>
      </c>
    </row>
    <row r="76" spans="1:5" x14ac:dyDescent="0.2">
      <c r="A76" s="805"/>
      <c r="B76" s="805"/>
      <c r="C76" s="810" t="s">
        <v>1070</v>
      </c>
      <c r="D76" s="806" t="s">
        <v>1071</v>
      </c>
      <c r="E76" s="807" t="s">
        <v>1072</v>
      </c>
    </row>
    <row r="77" spans="1:5" ht="22.5" x14ac:dyDescent="0.2">
      <c r="A77" s="805"/>
      <c r="B77" s="805"/>
      <c r="C77" s="810" t="s">
        <v>1073</v>
      </c>
      <c r="D77" s="806" t="s">
        <v>1074</v>
      </c>
      <c r="E77" s="807" t="s">
        <v>645</v>
      </c>
    </row>
    <row r="78" spans="1:5" ht="45" x14ac:dyDescent="0.2">
      <c r="A78" s="805"/>
      <c r="B78" s="805"/>
      <c r="C78" s="810" t="s">
        <v>966</v>
      </c>
      <c r="D78" s="806" t="s">
        <v>967</v>
      </c>
      <c r="E78" s="807" t="s">
        <v>1075</v>
      </c>
    </row>
    <row r="79" spans="1:5" ht="33.75" x14ac:dyDescent="0.2">
      <c r="A79" s="805"/>
      <c r="B79" s="805"/>
      <c r="C79" s="810" t="s">
        <v>1066</v>
      </c>
      <c r="D79" s="806" t="s">
        <v>1067</v>
      </c>
      <c r="E79" s="807" t="s">
        <v>1076</v>
      </c>
    </row>
    <row r="80" spans="1:5" ht="33.75" x14ac:dyDescent="0.2">
      <c r="A80" s="805"/>
      <c r="B80" s="805"/>
      <c r="C80" s="810" t="s">
        <v>449</v>
      </c>
      <c r="D80" s="806" t="s">
        <v>1077</v>
      </c>
      <c r="E80" s="807" t="s">
        <v>425</v>
      </c>
    </row>
    <row r="81" spans="1:5" ht="15" x14ac:dyDescent="0.2">
      <c r="A81" s="802"/>
      <c r="B81" s="808" t="s">
        <v>395</v>
      </c>
      <c r="C81" s="809"/>
      <c r="D81" s="803" t="s">
        <v>679</v>
      </c>
      <c r="E81" s="804" t="s">
        <v>1078</v>
      </c>
    </row>
    <row r="82" spans="1:5" x14ac:dyDescent="0.2">
      <c r="A82" s="805"/>
      <c r="B82" s="805"/>
      <c r="C82" s="810" t="s">
        <v>253</v>
      </c>
      <c r="D82" s="806" t="s">
        <v>254</v>
      </c>
      <c r="E82" s="807" t="s">
        <v>451</v>
      </c>
    </row>
    <row r="83" spans="1:5" ht="45" x14ac:dyDescent="0.2">
      <c r="A83" s="805"/>
      <c r="B83" s="805"/>
      <c r="C83" s="810" t="s">
        <v>1079</v>
      </c>
      <c r="D83" s="806" t="s">
        <v>1080</v>
      </c>
      <c r="E83" s="807" t="s">
        <v>453</v>
      </c>
    </row>
    <row r="84" spans="1:5" ht="15" x14ac:dyDescent="0.2">
      <c r="A84" s="802"/>
      <c r="B84" s="808" t="s">
        <v>195</v>
      </c>
      <c r="C84" s="809"/>
      <c r="D84" s="803" t="s">
        <v>118</v>
      </c>
      <c r="E84" s="804" t="s">
        <v>1081</v>
      </c>
    </row>
    <row r="85" spans="1:5" x14ac:dyDescent="0.2">
      <c r="A85" s="805"/>
      <c r="B85" s="805"/>
      <c r="C85" s="810" t="s">
        <v>1082</v>
      </c>
      <c r="D85" s="806" t="s">
        <v>254</v>
      </c>
      <c r="E85" s="807" t="s">
        <v>1083</v>
      </c>
    </row>
    <row r="86" spans="1:5" ht="56.25" x14ac:dyDescent="0.2">
      <c r="A86" s="805"/>
      <c r="B86" s="805"/>
      <c r="C86" s="810" t="s">
        <v>721</v>
      </c>
      <c r="D86" s="806" t="s">
        <v>1084</v>
      </c>
      <c r="E86" s="807" t="s">
        <v>723</v>
      </c>
    </row>
    <row r="87" spans="1:5" ht="56.25" x14ac:dyDescent="0.2">
      <c r="A87" s="805"/>
      <c r="B87" s="805"/>
      <c r="C87" s="810" t="s">
        <v>724</v>
      </c>
      <c r="D87" s="806" t="s">
        <v>1084</v>
      </c>
      <c r="E87" s="807" t="s">
        <v>725</v>
      </c>
    </row>
    <row r="88" spans="1:5" ht="56.25" x14ac:dyDescent="0.2">
      <c r="A88" s="805"/>
      <c r="B88" s="805"/>
      <c r="C88" s="810" t="s">
        <v>1085</v>
      </c>
      <c r="D88" s="806" t="s">
        <v>1086</v>
      </c>
      <c r="E88" s="807" t="s">
        <v>1087</v>
      </c>
    </row>
    <row r="89" spans="1:5" ht="56.25" x14ac:dyDescent="0.2">
      <c r="A89" s="805"/>
      <c r="B89" s="805"/>
      <c r="C89" s="810" t="s">
        <v>1088</v>
      </c>
      <c r="D89" s="806" t="s">
        <v>1086</v>
      </c>
      <c r="E89" s="807" t="s">
        <v>1089</v>
      </c>
    </row>
    <row r="90" spans="1:5" x14ac:dyDescent="0.2">
      <c r="A90" s="799" t="s">
        <v>769</v>
      </c>
      <c r="B90" s="799"/>
      <c r="C90" s="799"/>
      <c r="D90" s="800" t="s">
        <v>52</v>
      </c>
      <c r="E90" s="801" t="s">
        <v>1090</v>
      </c>
    </row>
    <row r="91" spans="1:5" ht="45" x14ac:dyDescent="0.2">
      <c r="A91" s="802"/>
      <c r="B91" s="808" t="s">
        <v>776</v>
      </c>
      <c r="C91" s="809"/>
      <c r="D91" s="803" t="s">
        <v>777</v>
      </c>
      <c r="E91" s="804" t="s">
        <v>1091</v>
      </c>
    </row>
    <row r="92" spans="1:5" ht="45" x14ac:dyDescent="0.2">
      <c r="A92" s="805"/>
      <c r="B92" s="805"/>
      <c r="C92" s="810" t="s">
        <v>980</v>
      </c>
      <c r="D92" s="806" t="s">
        <v>981</v>
      </c>
      <c r="E92" s="807" t="s">
        <v>1092</v>
      </c>
    </row>
    <row r="93" spans="1:5" ht="33.75" x14ac:dyDescent="0.2">
      <c r="A93" s="805"/>
      <c r="B93" s="805"/>
      <c r="C93" s="810" t="s">
        <v>1066</v>
      </c>
      <c r="D93" s="806" t="s">
        <v>1067</v>
      </c>
      <c r="E93" s="807" t="s">
        <v>1093</v>
      </c>
    </row>
    <row r="94" spans="1:5" ht="45" x14ac:dyDescent="0.2">
      <c r="A94" s="805"/>
      <c r="B94" s="805"/>
      <c r="C94" s="810" t="s">
        <v>779</v>
      </c>
      <c r="D94" s="806" t="s">
        <v>1094</v>
      </c>
      <c r="E94" s="807" t="s">
        <v>781</v>
      </c>
    </row>
    <row r="95" spans="1:5" ht="22.5" x14ac:dyDescent="0.2">
      <c r="A95" s="802"/>
      <c r="B95" s="808" t="s">
        <v>784</v>
      </c>
      <c r="C95" s="809"/>
      <c r="D95" s="803" t="s">
        <v>262</v>
      </c>
      <c r="E95" s="804" t="s">
        <v>1095</v>
      </c>
    </row>
    <row r="96" spans="1:5" ht="33.75" x14ac:dyDescent="0.2">
      <c r="A96" s="805"/>
      <c r="B96" s="805"/>
      <c r="C96" s="810" t="s">
        <v>1066</v>
      </c>
      <c r="D96" s="806" t="s">
        <v>1067</v>
      </c>
      <c r="E96" s="807" t="s">
        <v>1095</v>
      </c>
    </row>
    <row r="97" spans="1:5" ht="15" x14ac:dyDescent="0.2">
      <c r="A97" s="802"/>
      <c r="B97" s="808" t="s">
        <v>789</v>
      </c>
      <c r="C97" s="809"/>
      <c r="D97" s="803" t="s">
        <v>68</v>
      </c>
      <c r="E97" s="804" t="s">
        <v>1096</v>
      </c>
    </row>
    <row r="98" spans="1:5" ht="33.75" x14ac:dyDescent="0.2">
      <c r="A98" s="805"/>
      <c r="B98" s="805"/>
      <c r="C98" s="810" t="s">
        <v>1066</v>
      </c>
      <c r="D98" s="806" t="s">
        <v>1067</v>
      </c>
      <c r="E98" s="807" t="s">
        <v>1097</v>
      </c>
    </row>
    <row r="99" spans="1:5" ht="45" x14ac:dyDescent="0.2">
      <c r="A99" s="805"/>
      <c r="B99" s="805"/>
      <c r="C99" s="810" t="s">
        <v>779</v>
      </c>
      <c r="D99" s="806" t="s">
        <v>1094</v>
      </c>
      <c r="E99" s="807" t="s">
        <v>657</v>
      </c>
    </row>
    <row r="100" spans="1:5" ht="15" x14ac:dyDescent="0.2">
      <c r="A100" s="802"/>
      <c r="B100" s="808" t="s">
        <v>792</v>
      </c>
      <c r="C100" s="809"/>
      <c r="D100" s="803" t="s">
        <v>69</v>
      </c>
      <c r="E100" s="804" t="s">
        <v>1098</v>
      </c>
    </row>
    <row r="101" spans="1:5" ht="33.75" x14ac:dyDescent="0.2">
      <c r="A101" s="805"/>
      <c r="B101" s="805"/>
      <c r="C101" s="810" t="s">
        <v>1066</v>
      </c>
      <c r="D101" s="806" t="s">
        <v>1067</v>
      </c>
      <c r="E101" s="807" t="s">
        <v>1098</v>
      </c>
    </row>
    <row r="102" spans="1:5" ht="15" x14ac:dyDescent="0.2">
      <c r="A102" s="802"/>
      <c r="B102" s="808" t="s">
        <v>804</v>
      </c>
      <c r="C102" s="809"/>
      <c r="D102" s="803" t="s">
        <v>62</v>
      </c>
      <c r="E102" s="804" t="s">
        <v>1099</v>
      </c>
    </row>
    <row r="103" spans="1:5" x14ac:dyDescent="0.2">
      <c r="A103" s="805"/>
      <c r="B103" s="805"/>
      <c r="C103" s="810" t="s">
        <v>253</v>
      </c>
      <c r="D103" s="806" t="s">
        <v>254</v>
      </c>
      <c r="E103" s="807" t="s">
        <v>544</v>
      </c>
    </row>
    <row r="104" spans="1:5" ht="45" x14ac:dyDescent="0.2">
      <c r="A104" s="805"/>
      <c r="B104" s="805"/>
      <c r="C104" s="810" t="s">
        <v>980</v>
      </c>
      <c r="D104" s="806" t="s">
        <v>981</v>
      </c>
      <c r="E104" s="807" t="s">
        <v>1100</v>
      </c>
    </row>
    <row r="105" spans="1:5" ht="33.75" x14ac:dyDescent="0.2">
      <c r="A105" s="805"/>
      <c r="B105" s="805"/>
      <c r="C105" s="810" t="s">
        <v>600</v>
      </c>
      <c r="D105" s="806" t="s">
        <v>1101</v>
      </c>
      <c r="E105" s="807" t="s">
        <v>1102</v>
      </c>
    </row>
    <row r="106" spans="1:5" x14ac:dyDescent="0.2">
      <c r="A106" s="799" t="s">
        <v>811</v>
      </c>
      <c r="B106" s="799"/>
      <c r="C106" s="799"/>
      <c r="D106" s="800" t="s">
        <v>264</v>
      </c>
      <c r="E106" s="801" t="s">
        <v>1103</v>
      </c>
    </row>
    <row r="107" spans="1:5" ht="15" x14ac:dyDescent="0.2">
      <c r="A107" s="802"/>
      <c r="B107" s="808" t="s">
        <v>813</v>
      </c>
      <c r="C107" s="809"/>
      <c r="D107" s="803" t="s">
        <v>118</v>
      </c>
      <c r="E107" s="804" t="s">
        <v>1103</v>
      </c>
    </row>
    <row r="108" spans="1:5" ht="56.25" x14ac:dyDescent="0.2">
      <c r="A108" s="805"/>
      <c r="B108" s="805"/>
      <c r="C108" s="810" t="s">
        <v>1085</v>
      </c>
      <c r="D108" s="806" t="s">
        <v>1086</v>
      </c>
      <c r="E108" s="807" t="s">
        <v>1104</v>
      </c>
    </row>
    <row r="109" spans="1:5" ht="56.25" x14ac:dyDescent="0.2">
      <c r="A109" s="805"/>
      <c r="B109" s="805"/>
      <c r="C109" s="810" t="s">
        <v>1088</v>
      </c>
      <c r="D109" s="806" t="s">
        <v>1086</v>
      </c>
      <c r="E109" s="807" t="s">
        <v>1105</v>
      </c>
    </row>
    <row r="110" spans="1:5" x14ac:dyDescent="0.2">
      <c r="A110" s="799" t="s">
        <v>859</v>
      </c>
      <c r="B110" s="799"/>
      <c r="C110" s="799"/>
      <c r="D110" s="800" t="s">
        <v>248</v>
      </c>
      <c r="E110" s="801" t="s">
        <v>1106</v>
      </c>
    </row>
    <row r="111" spans="1:5" ht="15" x14ac:dyDescent="0.2">
      <c r="A111" s="802"/>
      <c r="B111" s="808" t="s">
        <v>861</v>
      </c>
      <c r="C111" s="809"/>
      <c r="D111" s="803" t="s">
        <v>862</v>
      </c>
      <c r="E111" s="804" t="s">
        <v>863</v>
      </c>
    </row>
    <row r="112" spans="1:5" ht="45" x14ac:dyDescent="0.2">
      <c r="A112" s="805"/>
      <c r="B112" s="805"/>
      <c r="C112" s="810" t="s">
        <v>1107</v>
      </c>
      <c r="D112" s="806" t="s">
        <v>1108</v>
      </c>
      <c r="E112" s="807" t="s">
        <v>434</v>
      </c>
    </row>
    <row r="113" spans="1:5" ht="56.25" x14ac:dyDescent="0.2">
      <c r="A113" s="805"/>
      <c r="B113" s="805"/>
      <c r="C113" s="810" t="s">
        <v>1109</v>
      </c>
      <c r="D113" s="806" t="s">
        <v>1110</v>
      </c>
      <c r="E113" s="807" t="s">
        <v>1111</v>
      </c>
    </row>
    <row r="114" spans="1:5" ht="45" x14ac:dyDescent="0.2">
      <c r="A114" s="805"/>
      <c r="B114" s="805"/>
      <c r="C114" s="810" t="s">
        <v>779</v>
      </c>
      <c r="D114" s="806" t="s">
        <v>1094</v>
      </c>
      <c r="E114" s="807" t="s">
        <v>461</v>
      </c>
    </row>
    <row r="115" spans="1:5" ht="45" x14ac:dyDescent="0.2">
      <c r="A115" s="802"/>
      <c r="B115" s="808" t="s">
        <v>871</v>
      </c>
      <c r="C115" s="809"/>
      <c r="D115" s="803" t="s">
        <v>872</v>
      </c>
      <c r="E115" s="804" t="s">
        <v>1112</v>
      </c>
    </row>
    <row r="116" spans="1:5" ht="45" x14ac:dyDescent="0.2">
      <c r="A116" s="805"/>
      <c r="B116" s="805"/>
      <c r="C116" s="810" t="s">
        <v>1107</v>
      </c>
      <c r="D116" s="806" t="s">
        <v>1108</v>
      </c>
      <c r="E116" s="807" t="s">
        <v>476</v>
      </c>
    </row>
    <row r="117" spans="1:5" ht="45" x14ac:dyDescent="0.2">
      <c r="A117" s="805"/>
      <c r="B117" s="805"/>
      <c r="C117" s="810" t="s">
        <v>980</v>
      </c>
      <c r="D117" s="806" t="s">
        <v>981</v>
      </c>
      <c r="E117" s="807" t="s">
        <v>1113</v>
      </c>
    </row>
    <row r="118" spans="1:5" ht="33.75" x14ac:dyDescent="0.2">
      <c r="A118" s="805"/>
      <c r="B118" s="805"/>
      <c r="C118" s="810" t="s">
        <v>600</v>
      </c>
      <c r="D118" s="806" t="s">
        <v>1101</v>
      </c>
      <c r="E118" s="807" t="s">
        <v>1114</v>
      </c>
    </row>
    <row r="119" spans="1:5" ht="45" x14ac:dyDescent="0.2">
      <c r="A119" s="805"/>
      <c r="B119" s="805"/>
      <c r="C119" s="810" t="s">
        <v>779</v>
      </c>
      <c r="D119" s="806" t="s">
        <v>1094</v>
      </c>
      <c r="E119" s="807" t="s">
        <v>437</v>
      </c>
    </row>
    <row r="120" spans="1:5" x14ac:dyDescent="0.2">
      <c r="A120" s="799" t="s">
        <v>196</v>
      </c>
      <c r="B120" s="799"/>
      <c r="C120" s="799"/>
      <c r="D120" s="800" t="s">
        <v>95</v>
      </c>
      <c r="E120" s="801" t="s">
        <v>1115</v>
      </c>
    </row>
    <row r="121" spans="1:5" ht="15" x14ac:dyDescent="0.2">
      <c r="A121" s="802"/>
      <c r="B121" s="808" t="s">
        <v>899</v>
      </c>
      <c r="C121" s="809"/>
      <c r="D121" s="803" t="s">
        <v>96</v>
      </c>
      <c r="E121" s="804" t="s">
        <v>1116</v>
      </c>
    </row>
    <row r="122" spans="1:5" ht="22.5" x14ac:dyDescent="0.2">
      <c r="A122" s="805"/>
      <c r="B122" s="805"/>
      <c r="C122" s="810" t="s">
        <v>165</v>
      </c>
      <c r="D122" s="806" t="s">
        <v>260</v>
      </c>
      <c r="E122" s="807" t="s">
        <v>1117</v>
      </c>
    </row>
    <row r="123" spans="1:5" ht="22.5" x14ac:dyDescent="0.2">
      <c r="A123" s="805"/>
      <c r="B123" s="805"/>
      <c r="C123" s="810" t="s">
        <v>1030</v>
      </c>
      <c r="D123" s="806" t="s">
        <v>1031</v>
      </c>
      <c r="E123" s="807" t="s">
        <v>466</v>
      </c>
    </row>
    <row r="124" spans="1:5" ht="22.5" x14ac:dyDescent="0.2">
      <c r="A124" s="802"/>
      <c r="B124" s="808" t="s">
        <v>924</v>
      </c>
      <c r="C124" s="809"/>
      <c r="D124" s="803" t="s">
        <v>136</v>
      </c>
      <c r="E124" s="804" t="s">
        <v>1118</v>
      </c>
    </row>
    <row r="125" spans="1:5" x14ac:dyDescent="0.2">
      <c r="A125" s="805"/>
      <c r="B125" s="805"/>
      <c r="C125" s="810" t="s">
        <v>137</v>
      </c>
      <c r="D125" s="806" t="s">
        <v>138</v>
      </c>
      <c r="E125" s="807" t="s">
        <v>1118</v>
      </c>
    </row>
    <row r="126" spans="1:5" ht="15" x14ac:dyDescent="0.2">
      <c r="A126" s="802"/>
      <c r="B126" s="808" t="s">
        <v>925</v>
      </c>
      <c r="C126" s="809"/>
      <c r="D126" s="803" t="s">
        <v>118</v>
      </c>
      <c r="E126" s="804" t="s">
        <v>461</v>
      </c>
    </row>
    <row r="127" spans="1:5" x14ac:dyDescent="0.2">
      <c r="A127" s="805"/>
      <c r="B127" s="805"/>
      <c r="C127" s="810" t="s">
        <v>253</v>
      </c>
      <c r="D127" s="806" t="s">
        <v>254</v>
      </c>
      <c r="E127" s="807" t="s">
        <v>461</v>
      </c>
    </row>
    <row r="128" spans="1:5" x14ac:dyDescent="0.2">
      <c r="A128" s="799" t="s">
        <v>205</v>
      </c>
      <c r="B128" s="799"/>
      <c r="C128" s="799"/>
      <c r="D128" s="800" t="s">
        <v>81</v>
      </c>
      <c r="E128" s="801" t="s">
        <v>437</v>
      </c>
    </row>
    <row r="129" spans="1:5" ht="15" x14ac:dyDescent="0.2">
      <c r="A129" s="802"/>
      <c r="B129" s="808" t="s">
        <v>206</v>
      </c>
      <c r="C129" s="809"/>
      <c r="D129" s="803" t="s">
        <v>82</v>
      </c>
      <c r="E129" s="804" t="s">
        <v>437</v>
      </c>
    </row>
    <row r="130" spans="1:5" x14ac:dyDescent="0.2">
      <c r="A130" s="805"/>
      <c r="B130" s="805"/>
      <c r="C130" s="810" t="s">
        <v>253</v>
      </c>
      <c r="D130" s="806" t="s">
        <v>254</v>
      </c>
      <c r="E130" s="807" t="s">
        <v>437</v>
      </c>
    </row>
    <row r="131" spans="1:5" x14ac:dyDescent="0.2">
      <c r="A131" s="799" t="s">
        <v>232</v>
      </c>
      <c r="B131" s="799"/>
      <c r="C131" s="799"/>
      <c r="D131" s="800" t="s">
        <v>233</v>
      </c>
      <c r="E131" s="801" t="s">
        <v>1119</v>
      </c>
    </row>
    <row r="132" spans="1:5" ht="15" x14ac:dyDescent="0.2">
      <c r="A132" s="802"/>
      <c r="B132" s="808" t="s">
        <v>379</v>
      </c>
      <c r="C132" s="809"/>
      <c r="D132" s="803" t="s">
        <v>407</v>
      </c>
      <c r="E132" s="804" t="s">
        <v>1119</v>
      </c>
    </row>
    <row r="133" spans="1:5" ht="56.25" x14ac:dyDescent="0.2">
      <c r="A133" s="805"/>
      <c r="B133" s="805"/>
      <c r="C133" s="810" t="s">
        <v>1120</v>
      </c>
      <c r="D133" s="806" t="s">
        <v>1121</v>
      </c>
      <c r="E133" s="807" t="s">
        <v>1119</v>
      </c>
    </row>
    <row r="134" spans="1:5" ht="17.100000000000001" customHeight="1" x14ac:dyDescent="0.2">
      <c r="A134" s="882" t="s">
        <v>239</v>
      </c>
      <c r="B134" s="882"/>
      <c r="C134" s="882"/>
      <c r="D134" s="882"/>
      <c r="E134" s="812" t="s">
        <v>1122</v>
      </c>
    </row>
  </sheetData>
  <mergeCells count="3">
    <mergeCell ref="A134:D134"/>
    <mergeCell ref="A1:E1"/>
    <mergeCell ref="A2:E2"/>
  </mergeCells>
  <pageMargins left="0.94488188976377963" right="0" top="0.59055118110236227" bottom="0.59055118110236227" header="0.31496062992125984" footer="0.11811023622047245"/>
  <pageSetup paperSize="9" orientation="portrait" r:id="rId1"/>
  <headerFooter>
    <oddFooter>Strona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workbookViewId="0">
      <selection activeCell="E25" sqref="E25"/>
    </sheetView>
  </sheetViews>
  <sheetFormatPr defaultRowHeight="12.75" x14ac:dyDescent="0.2"/>
  <cols>
    <col min="1" max="1" width="4.7109375" style="292" customWidth="1"/>
    <col min="2" max="2" width="7.5703125" style="292" customWidth="1"/>
    <col min="3" max="3" width="7.7109375" style="292" customWidth="1"/>
    <col min="4" max="4" width="46.85546875" style="292" customWidth="1"/>
    <col min="5" max="5" width="17.7109375" style="292" customWidth="1"/>
    <col min="6" max="16384" width="9.140625" style="292"/>
  </cols>
  <sheetData>
    <row r="1" spans="1:5" x14ac:dyDescent="0.2">
      <c r="D1" s="987" t="s">
        <v>362</v>
      </c>
      <c r="E1" s="987"/>
    </row>
    <row r="2" spans="1:5" x14ac:dyDescent="0.2">
      <c r="D2" s="987" t="s">
        <v>134</v>
      </c>
      <c r="E2" s="987"/>
    </row>
    <row r="3" spans="1:5" ht="12" customHeight="1" x14ac:dyDescent="0.2">
      <c r="D3" s="988" t="s">
        <v>363</v>
      </c>
      <c r="E3" s="989"/>
    </row>
    <row r="4" spans="1:5" x14ac:dyDescent="0.2">
      <c r="D4" s="989"/>
      <c r="E4" s="989"/>
    </row>
    <row r="6" spans="1:5" ht="30.75" customHeight="1" x14ac:dyDescent="0.2">
      <c r="A6" s="990" t="s">
        <v>364</v>
      </c>
      <c r="B6" s="990"/>
      <c r="C6" s="990"/>
      <c r="D6" s="990"/>
      <c r="E6" s="990"/>
    </row>
    <row r="7" spans="1:5" ht="38.25" customHeight="1" x14ac:dyDescent="0.2">
      <c r="A7" s="991" t="s">
        <v>135</v>
      </c>
      <c r="B7" s="991"/>
      <c r="C7" s="991"/>
      <c r="D7" s="991"/>
      <c r="E7" s="293"/>
    </row>
    <row r="8" spans="1:5" ht="28.5" customHeight="1" x14ac:dyDescent="0.2">
      <c r="A8" s="294" t="s">
        <v>37</v>
      </c>
      <c r="B8" s="294" t="s">
        <v>21</v>
      </c>
      <c r="C8" s="294" t="s">
        <v>22</v>
      </c>
      <c r="D8" s="295" t="s">
        <v>74</v>
      </c>
      <c r="E8" s="296" t="s">
        <v>75</v>
      </c>
    </row>
    <row r="9" spans="1:5" ht="20.25" customHeight="1" x14ac:dyDescent="0.2">
      <c r="A9" s="297">
        <v>900</v>
      </c>
      <c r="B9" s="298"/>
      <c r="C9" s="299"/>
      <c r="D9" s="300" t="s">
        <v>95</v>
      </c>
      <c r="E9" s="301">
        <f>E10</f>
        <v>84000</v>
      </c>
    </row>
    <row r="10" spans="1:5" ht="24" x14ac:dyDescent="0.2">
      <c r="A10" s="302"/>
      <c r="B10" s="303">
        <v>90019</v>
      </c>
      <c r="C10" s="303"/>
      <c r="D10" s="304" t="s">
        <v>136</v>
      </c>
      <c r="E10" s="305">
        <f>E11</f>
        <v>84000</v>
      </c>
    </row>
    <row r="11" spans="1:5" ht="15.75" customHeight="1" x14ac:dyDescent="0.2">
      <c r="A11" s="306"/>
      <c r="B11" s="307"/>
      <c r="C11" s="308" t="s">
        <v>137</v>
      </c>
      <c r="D11" s="309" t="s">
        <v>138</v>
      </c>
      <c r="E11" s="310">
        <v>84000</v>
      </c>
    </row>
    <row r="12" spans="1:5" ht="27" customHeight="1" x14ac:dyDescent="0.25">
      <c r="A12" s="306"/>
      <c r="B12" s="311"/>
      <c r="C12" s="312"/>
      <c r="D12" s="313" t="s">
        <v>35</v>
      </c>
      <c r="E12" s="314">
        <f>E9</f>
        <v>84000</v>
      </c>
    </row>
    <row r="13" spans="1:5" ht="39.75" customHeight="1" x14ac:dyDescent="0.2">
      <c r="A13" s="986" t="s">
        <v>139</v>
      </c>
      <c r="B13" s="986"/>
      <c r="C13" s="986"/>
      <c r="D13" s="986"/>
      <c r="E13" s="315"/>
    </row>
    <row r="14" spans="1:5" ht="27" customHeight="1" x14ac:dyDescent="0.2">
      <c r="A14" s="316" t="s">
        <v>37</v>
      </c>
      <c r="B14" s="294" t="s">
        <v>21</v>
      </c>
      <c r="C14" s="294" t="s">
        <v>22</v>
      </c>
      <c r="D14" s="295" t="s">
        <v>74</v>
      </c>
      <c r="E14" s="296" t="s">
        <v>140</v>
      </c>
    </row>
    <row r="15" spans="1:5" x14ac:dyDescent="0.2">
      <c r="A15" s="297">
        <v>900</v>
      </c>
      <c r="B15" s="298"/>
      <c r="C15" s="299"/>
      <c r="D15" s="317" t="s">
        <v>95</v>
      </c>
      <c r="E15" s="318">
        <f>E16+E19+E23+E26+E28</f>
        <v>84000</v>
      </c>
    </row>
    <row r="16" spans="1:5" hidden="1" x14ac:dyDescent="0.2">
      <c r="A16" s="319"/>
      <c r="B16" s="303">
        <v>90001</v>
      </c>
      <c r="C16" s="303"/>
      <c r="D16" s="320" t="s">
        <v>141</v>
      </c>
      <c r="E16" s="321">
        <f>E17+E18</f>
        <v>0</v>
      </c>
    </row>
    <row r="17" spans="1:5" hidden="1" x14ac:dyDescent="0.2">
      <c r="A17" s="322"/>
      <c r="B17" s="984"/>
      <c r="C17" s="323">
        <v>4210</v>
      </c>
      <c r="D17" s="324" t="s">
        <v>48</v>
      </c>
      <c r="E17" s="325"/>
    </row>
    <row r="18" spans="1:5" hidden="1" x14ac:dyDescent="0.2">
      <c r="A18" s="322"/>
      <c r="B18" s="985"/>
      <c r="C18" s="326">
        <v>4300</v>
      </c>
      <c r="D18" s="324" t="s">
        <v>49</v>
      </c>
      <c r="E18" s="325"/>
    </row>
    <row r="19" spans="1:5" x14ac:dyDescent="0.2">
      <c r="A19" s="322"/>
      <c r="B19" s="303">
        <v>90002</v>
      </c>
      <c r="C19" s="303"/>
      <c r="D19" s="304" t="s">
        <v>96</v>
      </c>
      <c r="E19" s="321">
        <f>SUM(E20:E22)</f>
        <v>36000</v>
      </c>
    </row>
    <row r="20" spans="1:5" ht="36" x14ac:dyDescent="0.2">
      <c r="A20" s="322"/>
      <c r="B20" s="327"/>
      <c r="C20" s="327">
        <v>2320</v>
      </c>
      <c r="D20" s="206" t="s">
        <v>97</v>
      </c>
      <c r="E20" s="328">
        <v>30000</v>
      </c>
    </row>
    <row r="21" spans="1:5" x14ac:dyDescent="0.2">
      <c r="A21" s="322"/>
      <c r="B21" s="329"/>
      <c r="C21" s="323">
        <v>4210</v>
      </c>
      <c r="D21" s="324" t="s">
        <v>48</v>
      </c>
      <c r="E21" s="330">
        <v>1000</v>
      </c>
    </row>
    <row r="22" spans="1:5" x14ac:dyDescent="0.2">
      <c r="A22" s="322"/>
      <c r="B22" s="331"/>
      <c r="C22" s="323">
        <v>4300</v>
      </c>
      <c r="D22" s="324" t="s">
        <v>49</v>
      </c>
      <c r="E22" s="330">
        <v>5000</v>
      </c>
    </row>
    <row r="23" spans="1:5" x14ac:dyDescent="0.2">
      <c r="A23" s="322"/>
      <c r="B23" s="303">
        <v>90004</v>
      </c>
      <c r="C23" s="332"/>
      <c r="D23" s="304" t="s">
        <v>142</v>
      </c>
      <c r="E23" s="321">
        <f>SUM(E24:E25)</f>
        <v>39000</v>
      </c>
    </row>
    <row r="24" spans="1:5" x14ac:dyDescent="0.2">
      <c r="A24" s="322"/>
      <c r="B24" s="333"/>
      <c r="C24" s="309">
        <v>4210</v>
      </c>
      <c r="D24" s="334" t="s">
        <v>48</v>
      </c>
      <c r="E24" s="335">
        <v>12000</v>
      </c>
    </row>
    <row r="25" spans="1:5" x14ac:dyDescent="0.2">
      <c r="A25" s="322"/>
      <c r="B25" s="311"/>
      <c r="C25" s="309">
        <v>4300</v>
      </c>
      <c r="D25" s="334" t="s">
        <v>49</v>
      </c>
      <c r="E25" s="335">
        <f>12000+15000</f>
        <v>27000</v>
      </c>
    </row>
    <row r="26" spans="1:5" ht="24" x14ac:dyDescent="0.2">
      <c r="A26" s="322"/>
      <c r="B26" s="336">
        <v>90019</v>
      </c>
      <c r="C26" s="303"/>
      <c r="D26" s="304" t="s">
        <v>136</v>
      </c>
      <c r="E26" s="321">
        <f>E27</f>
        <v>7000</v>
      </c>
    </row>
    <row r="27" spans="1:5" x14ac:dyDescent="0.2">
      <c r="A27" s="322"/>
      <c r="B27" s="333"/>
      <c r="C27" s="323">
        <v>4430</v>
      </c>
      <c r="D27" s="324" t="s">
        <v>143</v>
      </c>
      <c r="E27" s="330">
        <v>7000</v>
      </c>
    </row>
    <row r="28" spans="1:5" x14ac:dyDescent="0.2">
      <c r="A28" s="322"/>
      <c r="B28" s="303">
        <v>90095</v>
      </c>
      <c r="C28" s="332"/>
      <c r="D28" s="304" t="s">
        <v>118</v>
      </c>
      <c r="E28" s="321">
        <f>SUM(E29:E29)</f>
        <v>2000</v>
      </c>
    </row>
    <row r="29" spans="1:5" x14ac:dyDescent="0.2">
      <c r="A29" s="306"/>
      <c r="B29" s="337"/>
      <c r="C29" s="309">
        <v>4210</v>
      </c>
      <c r="D29" s="334" t="s">
        <v>48</v>
      </c>
      <c r="E29" s="335">
        <v>2000</v>
      </c>
    </row>
    <row r="30" spans="1:5" ht="33" customHeight="1" x14ac:dyDescent="0.25">
      <c r="A30" s="306"/>
      <c r="B30" s="311"/>
      <c r="C30" s="311"/>
      <c r="D30" s="313" t="s">
        <v>35</v>
      </c>
      <c r="E30" s="338">
        <f>E15</f>
        <v>84000</v>
      </c>
    </row>
    <row r="31" spans="1:5" x14ac:dyDescent="0.2">
      <c r="A31" s="339"/>
      <c r="B31" s="340"/>
      <c r="C31" s="340"/>
      <c r="D31" s="340"/>
      <c r="E31" s="340"/>
    </row>
    <row r="32" spans="1:5" x14ac:dyDescent="0.2">
      <c r="A32" s="339"/>
      <c r="B32" s="340"/>
      <c r="C32" s="340"/>
      <c r="D32" s="340"/>
      <c r="E32" s="340"/>
    </row>
    <row r="33" spans="1:5" x14ac:dyDescent="0.2">
      <c r="A33" s="339"/>
      <c r="B33" s="340"/>
      <c r="C33" s="340"/>
      <c r="D33" s="340"/>
      <c r="E33" s="340"/>
    </row>
    <row r="34" spans="1:5" x14ac:dyDescent="0.2">
      <c r="A34" s="339"/>
      <c r="B34" s="340"/>
      <c r="C34" s="340"/>
      <c r="D34" s="340"/>
      <c r="E34" s="340"/>
    </row>
    <row r="35" spans="1:5" x14ac:dyDescent="0.2">
      <c r="A35" s="339"/>
      <c r="B35" s="340"/>
      <c r="C35" s="340"/>
      <c r="D35" s="340"/>
      <c r="E35" s="340"/>
    </row>
    <row r="36" spans="1:5" x14ac:dyDescent="0.2">
      <c r="A36" s="339"/>
      <c r="B36" s="340"/>
      <c r="C36" s="340"/>
      <c r="D36" s="340"/>
      <c r="E36" s="340"/>
    </row>
    <row r="37" spans="1:5" x14ac:dyDescent="0.2">
      <c r="A37" s="339"/>
      <c r="B37" s="340"/>
      <c r="C37" s="340"/>
      <c r="D37" s="340"/>
      <c r="E37" s="340"/>
    </row>
    <row r="38" spans="1:5" x14ac:dyDescent="0.2">
      <c r="A38" s="339"/>
      <c r="B38" s="340"/>
      <c r="C38" s="340"/>
      <c r="D38" s="340"/>
      <c r="E38" s="340"/>
    </row>
    <row r="39" spans="1:5" x14ac:dyDescent="0.2">
      <c r="A39" s="339"/>
      <c r="B39" s="340"/>
      <c r="C39" s="340"/>
      <c r="D39" s="340"/>
      <c r="E39" s="340"/>
    </row>
    <row r="40" spans="1:5" x14ac:dyDescent="0.2">
      <c r="A40" s="339"/>
      <c r="B40" s="340"/>
      <c r="C40" s="340"/>
      <c r="D40" s="340"/>
      <c r="E40" s="340"/>
    </row>
    <row r="41" spans="1:5" x14ac:dyDescent="0.2">
      <c r="A41" s="339"/>
      <c r="B41" s="340"/>
      <c r="C41" s="340"/>
      <c r="D41" s="340"/>
      <c r="E41" s="340"/>
    </row>
    <row r="42" spans="1:5" x14ac:dyDescent="0.2">
      <c r="A42" s="339"/>
      <c r="B42" s="339"/>
      <c r="C42" s="339"/>
      <c r="D42" s="339"/>
      <c r="E42" s="339"/>
    </row>
    <row r="43" spans="1:5" x14ac:dyDescent="0.2">
      <c r="A43" s="339"/>
      <c r="B43" s="339"/>
      <c r="C43" s="339"/>
      <c r="D43" s="339"/>
      <c r="E43" s="339"/>
    </row>
    <row r="44" spans="1:5" x14ac:dyDescent="0.2">
      <c r="A44" s="339"/>
      <c r="B44" s="339"/>
      <c r="C44" s="339"/>
      <c r="D44" s="339"/>
      <c r="E44" s="339"/>
    </row>
    <row r="45" spans="1:5" x14ac:dyDescent="0.2">
      <c r="A45" s="339"/>
      <c r="B45" s="339"/>
      <c r="C45" s="339"/>
      <c r="D45" s="339"/>
      <c r="E45" s="339"/>
    </row>
    <row r="46" spans="1:5" x14ac:dyDescent="0.2">
      <c r="A46" s="339"/>
      <c r="B46" s="339"/>
      <c r="C46" s="339"/>
      <c r="D46" s="339"/>
      <c r="E46" s="339"/>
    </row>
    <row r="47" spans="1:5" x14ac:dyDescent="0.2">
      <c r="A47" s="339"/>
      <c r="B47" s="339"/>
      <c r="C47" s="339"/>
      <c r="D47" s="339"/>
      <c r="E47" s="339"/>
    </row>
  </sheetData>
  <mergeCells count="8">
    <mergeCell ref="B17:B18"/>
    <mergeCell ref="A13:D13"/>
    <mergeCell ref="D1:E1"/>
    <mergeCell ref="D2:E2"/>
    <mergeCell ref="D3:E3"/>
    <mergeCell ref="D4:E4"/>
    <mergeCell ref="A6:E6"/>
    <mergeCell ref="A7:D7"/>
  </mergeCells>
  <pageMargins left="0.78740157480314965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workbookViewId="0">
      <selection activeCell="J36" sqref="J36"/>
    </sheetView>
  </sheetViews>
  <sheetFormatPr defaultRowHeight="12.75" x14ac:dyDescent="0.2"/>
  <cols>
    <col min="1" max="1" width="5.5703125" style="344" customWidth="1"/>
    <col min="2" max="2" width="7.85546875" style="344" customWidth="1"/>
    <col min="3" max="3" width="8.42578125" style="344" customWidth="1"/>
    <col min="4" max="4" width="41.85546875" style="344" customWidth="1"/>
    <col min="5" max="5" width="5.7109375" style="344" customWidth="1"/>
    <col min="6" max="6" width="5.85546875" style="344" customWidth="1"/>
    <col min="7" max="7" width="15.140625" style="344" customWidth="1"/>
    <col min="8" max="16384" width="9.140625" style="344"/>
  </cols>
  <sheetData>
    <row r="1" spans="1:7" x14ac:dyDescent="0.2">
      <c r="A1" s="341"/>
      <c r="B1" s="341"/>
      <c r="C1" s="341"/>
      <c r="D1" s="342"/>
      <c r="E1" s="343" t="s">
        <v>352</v>
      </c>
      <c r="F1" s="343"/>
    </row>
    <row r="2" spans="1:7" x14ac:dyDescent="0.2">
      <c r="A2" s="341"/>
      <c r="B2" s="341"/>
      <c r="C2" s="341"/>
      <c r="D2" s="342"/>
      <c r="E2" s="343" t="s">
        <v>144</v>
      </c>
      <c r="F2" s="343"/>
      <c r="G2" s="345"/>
    </row>
    <row r="3" spans="1:7" x14ac:dyDescent="0.2">
      <c r="A3" s="341"/>
      <c r="B3" s="341"/>
      <c r="C3" s="341"/>
      <c r="D3" s="342"/>
      <c r="E3" s="996" t="s">
        <v>18</v>
      </c>
      <c r="F3" s="996"/>
      <c r="G3" s="996"/>
    </row>
    <row r="4" spans="1:7" ht="24" customHeight="1" x14ac:dyDescent="0.2">
      <c r="A4" s="341"/>
      <c r="B4" s="341"/>
      <c r="C4" s="341"/>
      <c r="D4" s="346"/>
      <c r="E4" s="997" t="s">
        <v>292</v>
      </c>
      <c r="F4" s="997"/>
      <c r="G4" s="997"/>
    </row>
    <row r="5" spans="1:7" x14ac:dyDescent="0.2">
      <c r="A5" s="341"/>
      <c r="B5" s="341"/>
      <c r="C5" s="341"/>
      <c r="D5" s="347"/>
      <c r="E5" s="347"/>
      <c r="F5" s="347"/>
    </row>
    <row r="6" spans="1:7" ht="15" x14ac:dyDescent="0.2">
      <c r="A6" s="992" t="s">
        <v>145</v>
      </c>
      <c r="B6" s="992"/>
      <c r="C6" s="992"/>
      <c r="D6" s="992"/>
      <c r="E6" s="992"/>
      <c r="F6" s="992"/>
      <c r="G6" s="992"/>
    </row>
    <row r="7" spans="1:7" ht="15" x14ac:dyDescent="0.2">
      <c r="A7" s="992" t="s">
        <v>146</v>
      </c>
      <c r="B7" s="992"/>
      <c r="C7" s="992"/>
      <c r="D7" s="992"/>
      <c r="E7" s="992"/>
      <c r="F7" s="992"/>
      <c r="G7" s="992"/>
    </row>
    <row r="8" spans="1:7" ht="15" x14ac:dyDescent="0.2">
      <c r="A8" s="992" t="s">
        <v>147</v>
      </c>
      <c r="B8" s="992"/>
      <c r="C8" s="992"/>
      <c r="D8" s="992"/>
      <c r="E8" s="992"/>
      <c r="F8" s="992"/>
      <c r="G8" s="992"/>
    </row>
    <row r="9" spans="1:7" ht="15" x14ac:dyDescent="0.2">
      <c r="A9" s="992" t="s">
        <v>148</v>
      </c>
      <c r="B9" s="992"/>
      <c r="C9" s="992"/>
      <c r="D9" s="992"/>
      <c r="E9" s="992"/>
      <c r="F9" s="992"/>
      <c r="G9" s="992"/>
    </row>
    <row r="10" spans="1:7" ht="15" x14ac:dyDescent="0.2">
      <c r="A10" s="992" t="s">
        <v>366</v>
      </c>
      <c r="B10" s="992"/>
      <c r="C10" s="992"/>
      <c r="D10" s="992"/>
      <c r="E10" s="992"/>
      <c r="F10" s="992"/>
      <c r="G10" s="992"/>
    </row>
    <row r="11" spans="1:7" x14ac:dyDescent="0.2">
      <c r="A11" s="348"/>
      <c r="B11" s="349"/>
      <c r="C11" s="349"/>
      <c r="D11" s="349"/>
      <c r="E11" s="341"/>
      <c r="F11" s="341"/>
    </row>
    <row r="12" spans="1:7" ht="15.75" x14ac:dyDescent="0.25">
      <c r="A12" s="350"/>
      <c r="B12" s="351"/>
      <c r="C12" s="351"/>
      <c r="D12" s="352" t="s">
        <v>135</v>
      </c>
      <c r="E12" s="351"/>
      <c r="F12" s="341"/>
    </row>
    <row r="13" spans="1:7" x14ac:dyDescent="0.2">
      <c r="A13" s="341"/>
      <c r="B13" s="341"/>
      <c r="C13" s="341"/>
      <c r="D13" s="341"/>
      <c r="E13" s="341"/>
      <c r="F13" s="341"/>
    </row>
    <row r="14" spans="1:7" ht="24" customHeight="1" x14ac:dyDescent="0.2">
      <c r="A14" s="353" t="s">
        <v>37</v>
      </c>
      <c r="B14" s="354" t="s">
        <v>21</v>
      </c>
      <c r="C14" s="355" t="s">
        <v>22</v>
      </c>
      <c r="D14" s="356" t="s">
        <v>74</v>
      </c>
      <c r="E14" s="357"/>
      <c r="F14" s="358"/>
      <c r="G14" s="359" t="s">
        <v>149</v>
      </c>
    </row>
    <row r="15" spans="1:7" s="367" customFormat="1" ht="42" customHeight="1" x14ac:dyDescent="0.25">
      <c r="A15" s="360">
        <v>756</v>
      </c>
      <c r="B15" s="361"/>
      <c r="C15" s="362"/>
      <c r="D15" s="363" t="s">
        <v>150</v>
      </c>
      <c r="E15" s="364"/>
      <c r="F15" s="365"/>
      <c r="G15" s="366">
        <f>SUM(G16)</f>
        <v>343000</v>
      </c>
    </row>
    <row r="16" spans="1:7" s="367" customFormat="1" ht="36" customHeight="1" x14ac:dyDescent="0.25">
      <c r="A16" s="993"/>
      <c r="B16" s="368">
        <v>75618</v>
      </c>
      <c r="C16" s="369"/>
      <c r="D16" s="995" t="s">
        <v>151</v>
      </c>
      <c r="E16" s="995"/>
      <c r="F16" s="995"/>
      <c r="G16" s="370">
        <f>SUM(G17)</f>
        <v>343000</v>
      </c>
    </row>
    <row r="17" spans="1:7" s="367" customFormat="1" ht="12" x14ac:dyDescent="0.25">
      <c r="A17" s="994"/>
      <c r="B17" s="371"/>
      <c r="C17" s="372">
        <v>480</v>
      </c>
      <c r="D17" s="373" t="s">
        <v>152</v>
      </c>
      <c r="E17" s="374"/>
      <c r="F17" s="375"/>
      <c r="G17" s="376">
        <v>343000</v>
      </c>
    </row>
    <row r="18" spans="1:7" s="383" customFormat="1" ht="24" customHeight="1" x14ac:dyDescent="0.25">
      <c r="A18" s="377"/>
      <c r="B18" s="377"/>
      <c r="C18" s="378"/>
      <c r="D18" s="379" t="s">
        <v>153</v>
      </c>
      <c r="E18" s="380"/>
      <c r="F18" s="381"/>
      <c r="G18" s="382">
        <f>SUM(G15)</f>
        <v>343000</v>
      </c>
    </row>
    <row r="19" spans="1:7" x14ac:dyDescent="0.2">
      <c r="A19" s="384"/>
      <c r="B19" s="385"/>
      <c r="C19" s="341"/>
      <c r="D19" s="341"/>
      <c r="E19" s="341"/>
      <c r="F19" s="341"/>
      <c r="G19" s="386"/>
    </row>
    <row r="20" spans="1:7" ht="15.75" x14ac:dyDescent="0.25">
      <c r="A20" s="341"/>
      <c r="B20" s="341"/>
      <c r="C20" s="341"/>
      <c r="D20" s="352" t="s">
        <v>154</v>
      </c>
      <c r="E20" s="341"/>
      <c r="F20" s="341"/>
      <c r="G20" s="386"/>
    </row>
    <row r="21" spans="1:7" x14ac:dyDescent="0.2">
      <c r="A21" s="341"/>
      <c r="B21" s="341"/>
      <c r="C21" s="341"/>
      <c r="D21" s="341"/>
      <c r="E21" s="341"/>
      <c r="F21" s="341"/>
      <c r="G21" s="386"/>
    </row>
    <row r="22" spans="1:7" ht="39.75" customHeight="1" x14ac:dyDescent="0.2">
      <c r="A22" s="353" t="s">
        <v>37</v>
      </c>
      <c r="B22" s="353" t="s">
        <v>21</v>
      </c>
      <c r="C22" s="355" t="s">
        <v>22</v>
      </c>
      <c r="D22" s="356" t="s">
        <v>74</v>
      </c>
      <c r="E22" s="387"/>
      <c r="F22" s="357"/>
      <c r="G22" s="388" t="s">
        <v>149</v>
      </c>
    </row>
    <row r="23" spans="1:7" s="367" customFormat="1" ht="17.25" customHeight="1" x14ac:dyDescent="0.25">
      <c r="A23" s="389">
        <v>851</v>
      </c>
      <c r="B23" s="390"/>
      <c r="C23" s="391"/>
      <c r="D23" s="392" t="s">
        <v>92</v>
      </c>
      <c r="E23" s="364"/>
      <c r="F23" s="364"/>
      <c r="G23" s="366">
        <f>G24+G28</f>
        <v>343000</v>
      </c>
    </row>
    <row r="24" spans="1:7" s="367" customFormat="1" ht="12" x14ac:dyDescent="0.25">
      <c r="A24" s="393"/>
      <c r="B24" s="394">
        <v>85153</v>
      </c>
      <c r="C24" s="369"/>
      <c r="D24" s="395" t="s">
        <v>155</v>
      </c>
      <c r="E24" s="396"/>
      <c r="F24" s="396"/>
      <c r="G24" s="370">
        <f>SUM(G25:G27)</f>
        <v>7800</v>
      </c>
    </row>
    <row r="25" spans="1:7" s="367" customFormat="1" ht="12" x14ac:dyDescent="0.25">
      <c r="A25" s="393"/>
      <c r="B25" s="393"/>
      <c r="C25" s="400">
        <v>4170</v>
      </c>
      <c r="D25" s="373" t="s">
        <v>156</v>
      </c>
      <c r="E25" s="374"/>
      <c r="F25" s="374"/>
      <c r="G25" s="376">
        <v>2240</v>
      </c>
    </row>
    <row r="26" spans="1:7" s="367" customFormat="1" ht="12" x14ac:dyDescent="0.25">
      <c r="A26" s="393"/>
      <c r="B26" s="393"/>
      <c r="C26" s="400">
        <v>4210</v>
      </c>
      <c r="D26" s="373" t="s">
        <v>48</v>
      </c>
      <c r="E26" s="401"/>
      <c r="F26" s="401"/>
      <c r="G26" s="376">
        <v>1000</v>
      </c>
    </row>
    <row r="27" spans="1:7" s="367" customFormat="1" ht="12" x14ac:dyDescent="0.25">
      <c r="A27" s="393"/>
      <c r="B27" s="393"/>
      <c r="C27" s="400">
        <v>4300</v>
      </c>
      <c r="D27" s="373" t="s">
        <v>49</v>
      </c>
      <c r="E27" s="401"/>
      <c r="F27" s="401"/>
      <c r="G27" s="376">
        <v>4560</v>
      </c>
    </row>
    <row r="28" spans="1:7" s="367" customFormat="1" ht="12" x14ac:dyDescent="0.25">
      <c r="A28" s="393"/>
      <c r="B28" s="394">
        <v>85154</v>
      </c>
      <c r="C28" s="369"/>
      <c r="D28" s="395" t="s">
        <v>93</v>
      </c>
      <c r="E28" s="396"/>
      <c r="F28" s="396"/>
      <c r="G28" s="370">
        <f>SUM(G29:G40)</f>
        <v>335200</v>
      </c>
    </row>
    <row r="29" spans="1:7" s="367" customFormat="1" ht="60" x14ac:dyDescent="0.25">
      <c r="A29" s="393"/>
      <c r="B29" s="393"/>
      <c r="C29" s="397">
        <v>2360</v>
      </c>
      <c r="D29" s="154" t="s">
        <v>114</v>
      </c>
      <c r="E29" s="402"/>
      <c r="F29" s="398"/>
      <c r="G29" s="399">
        <v>48000</v>
      </c>
    </row>
    <row r="30" spans="1:7" s="367" customFormat="1" ht="36" x14ac:dyDescent="0.25">
      <c r="A30" s="393"/>
      <c r="B30" s="393"/>
      <c r="C30" s="397">
        <v>2710</v>
      </c>
      <c r="D30" s="154" t="s">
        <v>157</v>
      </c>
      <c r="E30" s="402"/>
      <c r="F30" s="398"/>
      <c r="G30" s="399">
        <v>20000</v>
      </c>
    </row>
    <row r="31" spans="1:7" s="367" customFormat="1" ht="12" x14ac:dyDescent="0.25">
      <c r="A31" s="393"/>
      <c r="B31" s="393"/>
      <c r="C31" s="400">
        <v>4110</v>
      </c>
      <c r="D31" s="373" t="s">
        <v>46</v>
      </c>
      <c r="E31" s="374"/>
      <c r="F31" s="374"/>
      <c r="G31" s="376">
        <v>3714</v>
      </c>
    </row>
    <row r="32" spans="1:7" s="367" customFormat="1" ht="12" x14ac:dyDescent="0.25">
      <c r="A32" s="393"/>
      <c r="B32" s="393"/>
      <c r="C32" s="400">
        <v>4120</v>
      </c>
      <c r="D32" s="373" t="s">
        <v>47</v>
      </c>
      <c r="E32" s="374"/>
      <c r="F32" s="374"/>
      <c r="G32" s="376">
        <v>379</v>
      </c>
    </row>
    <row r="33" spans="1:7" s="367" customFormat="1" ht="12" x14ac:dyDescent="0.25">
      <c r="A33" s="393"/>
      <c r="B33" s="393"/>
      <c r="C33" s="400">
        <v>4170</v>
      </c>
      <c r="D33" s="373" t="s">
        <v>156</v>
      </c>
      <c r="E33" s="374"/>
      <c r="F33" s="401"/>
      <c r="G33" s="376">
        <v>142360</v>
      </c>
    </row>
    <row r="34" spans="1:7" s="367" customFormat="1" ht="12" x14ac:dyDescent="0.25">
      <c r="A34" s="393"/>
      <c r="B34" s="393"/>
      <c r="C34" s="400">
        <v>4210</v>
      </c>
      <c r="D34" s="373" t="s">
        <v>48</v>
      </c>
      <c r="E34" s="401"/>
      <c r="F34" s="401"/>
      <c r="G34" s="376">
        <v>23649</v>
      </c>
    </row>
    <row r="35" spans="1:7" s="367" customFormat="1" ht="12" x14ac:dyDescent="0.25">
      <c r="A35" s="393"/>
      <c r="B35" s="393"/>
      <c r="C35" s="400">
        <v>4260</v>
      </c>
      <c r="D35" s="373" t="s">
        <v>71</v>
      </c>
      <c r="E35" s="403"/>
      <c r="F35" s="403"/>
      <c r="G35" s="376">
        <v>10000</v>
      </c>
    </row>
    <row r="36" spans="1:7" s="367" customFormat="1" ht="12" x14ac:dyDescent="0.25">
      <c r="A36" s="393"/>
      <c r="B36" s="393"/>
      <c r="C36" s="400">
        <v>4270</v>
      </c>
      <c r="D36" s="373" t="s">
        <v>55</v>
      </c>
      <c r="E36" s="403"/>
      <c r="F36" s="403"/>
      <c r="G36" s="376">
        <v>2000</v>
      </c>
    </row>
    <row r="37" spans="1:7" s="367" customFormat="1" ht="12" x14ac:dyDescent="0.25">
      <c r="A37" s="393"/>
      <c r="B37" s="393"/>
      <c r="C37" s="400">
        <v>4300</v>
      </c>
      <c r="D37" s="373" t="s">
        <v>49</v>
      </c>
      <c r="E37" s="403"/>
      <c r="F37" s="401"/>
      <c r="G37" s="376">
        <v>80148</v>
      </c>
    </row>
    <row r="38" spans="1:7" s="367" customFormat="1" ht="12" x14ac:dyDescent="0.25">
      <c r="A38" s="393"/>
      <c r="B38" s="393"/>
      <c r="C38" s="400">
        <v>4360</v>
      </c>
      <c r="D38" s="404" t="s">
        <v>158</v>
      </c>
      <c r="E38" s="405"/>
      <c r="F38" s="405"/>
      <c r="G38" s="376">
        <v>2000</v>
      </c>
    </row>
    <row r="39" spans="1:7" s="367" customFormat="1" ht="12" x14ac:dyDescent="0.25">
      <c r="A39" s="393"/>
      <c r="B39" s="393"/>
      <c r="C39" s="400">
        <v>4410</v>
      </c>
      <c r="D39" s="373" t="s">
        <v>50</v>
      </c>
      <c r="E39" s="403"/>
      <c r="F39" s="403"/>
      <c r="G39" s="376">
        <v>950</v>
      </c>
    </row>
    <row r="40" spans="1:7" s="367" customFormat="1" thickBot="1" x14ac:dyDescent="0.3">
      <c r="A40" s="406"/>
      <c r="B40" s="406"/>
      <c r="C40" s="671">
        <v>4430</v>
      </c>
      <c r="D40" s="672" t="s">
        <v>143</v>
      </c>
      <c r="E40" s="673"/>
      <c r="F40" s="673"/>
      <c r="G40" s="674">
        <v>2000</v>
      </c>
    </row>
    <row r="41" spans="1:7" s="383" customFormat="1" ht="24" customHeight="1" x14ac:dyDescent="0.25">
      <c r="A41" s="407"/>
      <c r="B41" s="407"/>
      <c r="C41" s="408"/>
      <c r="D41" s="409" t="s">
        <v>153</v>
      </c>
      <c r="E41" s="410"/>
      <c r="F41" s="410"/>
      <c r="G41" s="411">
        <f>G23</f>
        <v>343000</v>
      </c>
    </row>
  </sheetData>
  <sheetProtection selectLockedCells="1" selectUnlockedCells="1"/>
  <mergeCells count="9">
    <mergeCell ref="A10:G10"/>
    <mergeCell ref="A16:A17"/>
    <mergeCell ref="D16:F16"/>
    <mergeCell ref="E3:G3"/>
    <mergeCell ref="E4:G4"/>
    <mergeCell ref="A6:G6"/>
    <mergeCell ref="A7:G7"/>
    <mergeCell ref="A8:G8"/>
    <mergeCell ref="A9:G9"/>
  </mergeCells>
  <pageMargins left="0.78740157480314965" right="0.19685039370078741" top="0.59055118110236227" bottom="0.59055118110236227" header="0.51181102362204722" footer="0.51181102362204722"/>
  <pageSetup paperSize="9" firstPageNumber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4"/>
  <sheetViews>
    <sheetView topLeftCell="A160" workbookViewId="0">
      <selection activeCell="E151" sqref="E151"/>
    </sheetView>
  </sheetViews>
  <sheetFormatPr defaultColWidth="11.42578125" defaultRowHeight="12.75" x14ac:dyDescent="0.2"/>
  <cols>
    <col min="1" max="1" width="5.7109375" style="503" customWidth="1"/>
    <col min="2" max="2" width="7" style="503" customWidth="1"/>
    <col min="3" max="3" width="7.42578125" style="503" customWidth="1"/>
    <col min="4" max="4" width="13" style="503" customWidth="1"/>
    <col min="5" max="5" width="45" style="503" customWidth="1"/>
    <col min="6" max="6" width="13.5703125" style="504" customWidth="1"/>
    <col min="7" max="144" width="11.5703125" style="460" customWidth="1"/>
    <col min="145" max="149" width="11.42578125" style="460"/>
    <col min="150" max="150" width="5.7109375" style="460" customWidth="1"/>
    <col min="151" max="151" width="7" style="460" customWidth="1"/>
    <col min="152" max="152" width="7.42578125" style="460" customWidth="1"/>
    <col min="153" max="153" width="13" style="460" customWidth="1"/>
    <col min="154" max="154" width="48.5703125" style="460" customWidth="1"/>
    <col min="155" max="155" width="13.5703125" style="460" customWidth="1"/>
    <col min="156" max="400" width="11.5703125" style="460" customWidth="1"/>
    <col min="401" max="405" width="11.42578125" style="460"/>
    <col min="406" max="406" width="5.7109375" style="460" customWidth="1"/>
    <col min="407" max="407" width="7" style="460" customWidth="1"/>
    <col min="408" max="408" width="7.42578125" style="460" customWidth="1"/>
    <col min="409" max="409" width="13" style="460" customWidth="1"/>
    <col min="410" max="410" width="48.5703125" style="460" customWidth="1"/>
    <col min="411" max="411" width="13.5703125" style="460" customWidth="1"/>
    <col min="412" max="656" width="11.5703125" style="460" customWidth="1"/>
    <col min="657" max="661" width="11.42578125" style="460"/>
    <col min="662" max="662" width="5.7109375" style="460" customWidth="1"/>
    <col min="663" max="663" width="7" style="460" customWidth="1"/>
    <col min="664" max="664" width="7.42578125" style="460" customWidth="1"/>
    <col min="665" max="665" width="13" style="460" customWidth="1"/>
    <col min="666" max="666" width="48.5703125" style="460" customWidth="1"/>
    <col min="667" max="667" width="13.5703125" style="460" customWidth="1"/>
    <col min="668" max="912" width="11.5703125" style="460" customWidth="1"/>
    <col min="913" max="917" width="11.42578125" style="460"/>
    <col min="918" max="918" width="5.7109375" style="460" customWidth="1"/>
    <col min="919" max="919" width="7" style="460" customWidth="1"/>
    <col min="920" max="920" width="7.42578125" style="460" customWidth="1"/>
    <col min="921" max="921" width="13" style="460" customWidth="1"/>
    <col min="922" max="922" width="48.5703125" style="460" customWidth="1"/>
    <col min="923" max="923" width="13.5703125" style="460" customWidth="1"/>
    <col min="924" max="1168" width="11.5703125" style="460" customWidth="1"/>
    <col min="1169" max="1173" width="11.42578125" style="460"/>
    <col min="1174" max="1174" width="5.7109375" style="460" customWidth="1"/>
    <col min="1175" max="1175" width="7" style="460" customWidth="1"/>
    <col min="1176" max="1176" width="7.42578125" style="460" customWidth="1"/>
    <col min="1177" max="1177" width="13" style="460" customWidth="1"/>
    <col min="1178" max="1178" width="48.5703125" style="460" customWidth="1"/>
    <col min="1179" max="1179" width="13.5703125" style="460" customWidth="1"/>
    <col min="1180" max="1424" width="11.5703125" style="460" customWidth="1"/>
    <col min="1425" max="1429" width="11.42578125" style="460"/>
    <col min="1430" max="1430" width="5.7109375" style="460" customWidth="1"/>
    <col min="1431" max="1431" width="7" style="460" customWidth="1"/>
    <col min="1432" max="1432" width="7.42578125" style="460" customWidth="1"/>
    <col min="1433" max="1433" width="13" style="460" customWidth="1"/>
    <col min="1434" max="1434" width="48.5703125" style="460" customWidth="1"/>
    <col min="1435" max="1435" width="13.5703125" style="460" customWidth="1"/>
    <col min="1436" max="1680" width="11.5703125" style="460" customWidth="1"/>
    <col min="1681" max="1685" width="11.42578125" style="460"/>
    <col min="1686" max="1686" width="5.7109375" style="460" customWidth="1"/>
    <col min="1687" max="1687" width="7" style="460" customWidth="1"/>
    <col min="1688" max="1688" width="7.42578125" style="460" customWidth="1"/>
    <col min="1689" max="1689" width="13" style="460" customWidth="1"/>
    <col min="1690" max="1690" width="48.5703125" style="460" customWidth="1"/>
    <col min="1691" max="1691" width="13.5703125" style="460" customWidth="1"/>
    <col min="1692" max="1936" width="11.5703125" style="460" customWidth="1"/>
    <col min="1937" max="1941" width="11.42578125" style="460"/>
    <col min="1942" max="1942" width="5.7109375" style="460" customWidth="1"/>
    <col min="1943" max="1943" width="7" style="460" customWidth="1"/>
    <col min="1944" max="1944" width="7.42578125" style="460" customWidth="1"/>
    <col min="1945" max="1945" width="13" style="460" customWidth="1"/>
    <col min="1946" max="1946" width="48.5703125" style="460" customWidth="1"/>
    <col min="1947" max="1947" width="13.5703125" style="460" customWidth="1"/>
    <col min="1948" max="2192" width="11.5703125" style="460" customWidth="1"/>
    <col min="2193" max="2197" width="11.42578125" style="460"/>
    <col min="2198" max="2198" width="5.7109375" style="460" customWidth="1"/>
    <col min="2199" max="2199" width="7" style="460" customWidth="1"/>
    <col min="2200" max="2200" width="7.42578125" style="460" customWidth="1"/>
    <col min="2201" max="2201" width="13" style="460" customWidth="1"/>
    <col min="2202" max="2202" width="48.5703125" style="460" customWidth="1"/>
    <col min="2203" max="2203" width="13.5703125" style="460" customWidth="1"/>
    <col min="2204" max="2448" width="11.5703125" style="460" customWidth="1"/>
    <col min="2449" max="2453" width="11.42578125" style="460"/>
    <col min="2454" max="2454" width="5.7109375" style="460" customWidth="1"/>
    <col min="2455" max="2455" width="7" style="460" customWidth="1"/>
    <col min="2456" max="2456" width="7.42578125" style="460" customWidth="1"/>
    <col min="2457" max="2457" width="13" style="460" customWidth="1"/>
    <col min="2458" max="2458" width="48.5703125" style="460" customWidth="1"/>
    <col min="2459" max="2459" width="13.5703125" style="460" customWidth="1"/>
    <col min="2460" max="2704" width="11.5703125" style="460" customWidth="1"/>
    <col min="2705" max="2709" width="11.42578125" style="460"/>
    <col min="2710" max="2710" width="5.7109375" style="460" customWidth="1"/>
    <col min="2711" max="2711" width="7" style="460" customWidth="1"/>
    <col min="2712" max="2712" width="7.42578125" style="460" customWidth="1"/>
    <col min="2713" max="2713" width="13" style="460" customWidth="1"/>
    <col min="2714" max="2714" width="48.5703125" style="460" customWidth="1"/>
    <col min="2715" max="2715" width="13.5703125" style="460" customWidth="1"/>
    <col min="2716" max="2960" width="11.5703125" style="460" customWidth="1"/>
    <col min="2961" max="2965" width="11.42578125" style="460"/>
    <col min="2966" max="2966" width="5.7109375" style="460" customWidth="1"/>
    <col min="2967" max="2967" width="7" style="460" customWidth="1"/>
    <col min="2968" max="2968" width="7.42578125" style="460" customWidth="1"/>
    <col min="2969" max="2969" width="13" style="460" customWidth="1"/>
    <col min="2970" max="2970" width="48.5703125" style="460" customWidth="1"/>
    <col min="2971" max="2971" width="13.5703125" style="460" customWidth="1"/>
    <col min="2972" max="3216" width="11.5703125" style="460" customWidth="1"/>
    <col min="3217" max="3221" width="11.42578125" style="460"/>
    <col min="3222" max="3222" width="5.7109375" style="460" customWidth="1"/>
    <col min="3223" max="3223" width="7" style="460" customWidth="1"/>
    <col min="3224" max="3224" width="7.42578125" style="460" customWidth="1"/>
    <col min="3225" max="3225" width="13" style="460" customWidth="1"/>
    <col min="3226" max="3226" width="48.5703125" style="460" customWidth="1"/>
    <col min="3227" max="3227" width="13.5703125" style="460" customWidth="1"/>
    <col min="3228" max="3472" width="11.5703125" style="460" customWidth="1"/>
    <col min="3473" max="3477" width="11.42578125" style="460"/>
    <col min="3478" max="3478" width="5.7109375" style="460" customWidth="1"/>
    <col min="3479" max="3479" width="7" style="460" customWidth="1"/>
    <col min="3480" max="3480" width="7.42578125" style="460" customWidth="1"/>
    <col min="3481" max="3481" width="13" style="460" customWidth="1"/>
    <col min="3482" max="3482" width="48.5703125" style="460" customWidth="1"/>
    <col min="3483" max="3483" width="13.5703125" style="460" customWidth="1"/>
    <col min="3484" max="3728" width="11.5703125" style="460" customWidth="1"/>
    <col min="3729" max="3733" width="11.42578125" style="460"/>
    <col min="3734" max="3734" width="5.7109375" style="460" customWidth="1"/>
    <col min="3735" max="3735" width="7" style="460" customWidth="1"/>
    <col min="3736" max="3736" width="7.42578125" style="460" customWidth="1"/>
    <col min="3737" max="3737" width="13" style="460" customWidth="1"/>
    <col min="3738" max="3738" width="48.5703125" style="460" customWidth="1"/>
    <col min="3739" max="3739" width="13.5703125" style="460" customWidth="1"/>
    <col min="3740" max="3984" width="11.5703125" style="460" customWidth="1"/>
    <col min="3985" max="3989" width="11.42578125" style="460"/>
    <col min="3990" max="3990" width="5.7109375" style="460" customWidth="1"/>
    <col min="3991" max="3991" width="7" style="460" customWidth="1"/>
    <col min="3992" max="3992" width="7.42578125" style="460" customWidth="1"/>
    <col min="3993" max="3993" width="13" style="460" customWidth="1"/>
    <col min="3994" max="3994" width="48.5703125" style="460" customWidth="1"/>
    <col min="3995" max="3995" width="13.5703125" style="460" customWidth="1"/>
    <col min="3996" max="4240" width="11.5703125" style="460" customWidth="1"/>
    <col min="4241" max="4245" width="11.42578125" style="460"/>
    <col min="4246" max="4246" width="5.7109375" style="460" customWidth="1"/>
    <col min="4247" max="4247" width="7" style="460" customWidth="1"/>
    <col min="4248" max="4248" width="7.42578125" style="460" customWidth="1"/>
    <col min="4249" max="4249" width="13" style="460" customWidth="1"/>
    <col min="4250" max="4250" width="48.5703125" style="460" customWidth="1"/>
    <col min="4251" max="4251" width="13.5703125" style="460" customWidth="1"/>
    <col min="4252" max="4496" width="11.5703125" style="460" customWidth="1"/>
    <col min="4497" max="4501" width="11.42578125" style="460"/>
    <col min="4502" max="4502" width="5.7109375" style="460" customWidth="1"/>
    <col min="4503" max="4503" width="7" style="460" customWidth="1"/>
    <col min="4504" max="4504" width="7.42578125" style="460" customWidth="1"/>
    <col min="4505" max="4505" width="13" style="460" customWidth="1"/>
    <col min="4506" max="4506" width="48.5703125" style="460" customWidth="1"/>
    <col min="4507" max="4507" width="13.5703125" style="460" customWidth="1"/>
    <col min="4508" max="4752" width="11.5703125" style="460" customWidth="1"/>
    <col min="4753" max="4757" width="11.42578125" style="460"/>
    <col min="4758" max="4758" width="5.7109375" style="460" customWidth="1"/>
    <col min="4759" max="4759" width="7" style="460" customWidth="1"/>
    <col min="4760" max="4760" width="7.42578125" style="460" customWidth="1"/>
    <col min="4761" max="4761" width="13" style="460" customWidth="1"/>
    <col min="4762" max="4762" width="48.5703125" style="460" customWidth="1"/>
    <col min="4763" max="4763" width="13.5703125" style="460" customWidth="1"/>
    <col min="4764" max="5008" width="11.5703125" style="460" customWidth="1"/>
    <col min="5009" max="5013" width="11.42578125" style="460"/>
    <col min="5014" max="5014" width="5.7109375" style="460" customWidth="1"/>
    <col min="5015" max="5015" width="7" style="460" customWidth="1"/>
    <col min="5016" max="5016" width="7.42578125" style="460" customWidth="1"/>
    <col min="5017" max="5017" width="13" style="460" customWidth="1"/>
    <col min="5018" max="5018" width="48.5703125" style="460" customWidth="1"/>
    <col min="5019" max="5019" width="13.5703125" style="460" customWidth="1"/>
    <col min="5020" max="5264" width="11.5703125" style="460" customWidth="1"/>
    <col min="5265" max="5269" width="11.42578125" style="460"/>
    <col min="5270" max="5270" width="5.7109375" style="460" customWidth="1"/>
    <col min="5271" max="5271" width="7" style="460" customWidth="1"/>
    <col min="5272" max="5272" width="7.42578125" style="460" customWidth="1"/>
    <col min="5273" max="5273" width="13" style="460" customWidth="1"/>
    <col min="5274" max="5274" width="48.5703125" style="460" customWidth="1"/>
    <col min="5275" max="5275" width="13.5703125" style="460" customWidth="1"/>
    <col min="5276" max="5520" width="11.5703125" style="460" customWidth="1"/>
    <col min="5521" max="5525" width="11.42578125" style="460"/>
    <col min="5526" max="5526" width="5.7109375" style="460" customWidth="1"/>
    <col min="5527" max="5527" width="7" style="460" customWidth="1"/>
    <col min="5528" max="5528" width="7.42578125" style="460" customWidth="1"/>
    <col min="5529" max="5529" width="13" style="460" customWidth="1"/>
    <col min="5530" max="5530" width="48.5703125" style="460" customWidth="1"/>
    <col min="5531" max="5531" width="13.5703125" style="460" customWidth="1"/>
    <col min="5532" max="5776" width="11.5703125" style="460" customWidth="1"/>
    <col min="5777" max="5781" width="11.42578125" style="460"/>
    <col min="5782" max="5782" width="5.7109375" style="460" customWidth="1"/>
    <col min="5783" max="5783" width="7" style="460" customWidth="1"/>
    <col min="5784" max="5784" width="7.42578125" style="460" customWidth="1"/>
    <col min="5785" max="5785" width="13" style="460" customWidth="1"/>
    <col min="5786" max="5786" width="48.5703125" style="460" customWidth="1"/>
    <col min="5787" max="5787" width="13.5703125" style="460" customWidth="1"/>
    <col min="5788" max="6032" width="11.5703125" style="460" customWidth="1"/>
    <col min="6033" max="6037" width="11.42578125" style="460"/>
    <col min="6038" max="6038" width="5.7109375" style="460" customWidth="1"/>
    <col min="6039" max="6039" width="7" style="460" customWidth="1"/>
    <col min="6040" max="6040" width="7.42578125" style="460" customWidth="1"/>
    <col min="6041" max="6041" width="13" style="460" customWidth="1"/>
    <col min="6042" max="6042" width="48.5703125" style="460" customWidth="1"/>
    <col min="6043" max="6043" width="13.5703125" style="460" customWidth="1"/>
    <col min="6044" max="6288" width="11.5703125" style="460" customWidth="1"/>
    <col min="6289" max="6293" width="11.42578125" style="460"/>
    <col min="6294" max="6294" width="5.7109375" style="460" customWidth="1"/>
    <col min="6295" max="6295" width="7" style="460" customWidth="1"/>
    <col min="6296" max="6296" width="7.42578125" style="460" customWidth="1"/>
    <col min="6297" max="6297" width="13" style="460" customWidth="1"/>
    <col min="6298" max="6298" width="48.5703125" style="460" customWidth="1"/>
    <col min="6299" max="6299" width="13.5703125" style="460" customWidth="1"/>
    <col min="6300" max="6544" width="11.5703125" style="460" customWidth="1"/>
    <col min="6545" max="6549" width="11.42578125" style="460"/>
    <col min="6550" max="6550" width="5.7109375" style="460" customWidth="1"/>
    <col min="6551" max="6551" width="7" style="460" customWidth="1"/>
    <col min="6552" max="6552" width="7.42578125" style="460" customWidth="1"/>
    <col min="6553" max="6553" width="13" style="460" customWidth="1"/>
    <col min="6554" max="6554" width="48.5703125" style="460" customWidth="1"/>
    <col min="6555" max="6555" width="13.5703125" style="460" customWidth="1"/>
    <col min="6556" max="6800" width="11.5703125" style="460" customWidth="1"/>
    <col min="6801" max="6805" width="11.42578125" style="460"/>
    <col min="6806" max="6806" width="5.7109375" style="460" customWidth="1"/>
    <col min="6807" max="6807" width="7" style="460" customWidth="1"/>
    <col min="6808" max="6808" width="7.42578125" style="460" customWidth="1"/>
    <col min="6809" max="6809" width="13" style="460" customWidth="1"/>
    <col min="6810" max="6810" width="48.5703125" style="460" customWidth="1"/>
    <col min="6811" max="6811" width="13.5703125" style="460" customWidth="1"/>
    <col min="6812" max="7056" width="11.5703125" style="460" customWidth="1"/>
    <col min="7057" max="7061" width="11.42578125" style="460"/>
    <col min="7062" max="7062" width="5.7109375" style="460" customWidth="1"/>
    <col min="7063" max="7063" width="7" style="460" customWidth="1"/>
    <col min="7064" max="7064" width="7.42578125" style="460" customWidth="1"/>
    <col min="7065" max="7065" width="13" style="460" customWidth="1"/>
    <col min="7066" max="7066" width="48.5703125" style="460" customWidth="1"/>
    <col min="7067" max="7067" width="13.5703125" style="460" customWidth="1"/>
    <col min="7068" max="7312" width="11.5703125" style="460" customWidth="1"/>
    <col min="7313" max="7317" width="11.42578125" style="460"/>
    <col min="7318" max="7318" width="5.7109375" style="460" customWidth="1"/>
    <col min="7319" max="7319" width="7" style="460" customWidth="1"/>
    <col min="7320" max="7320" width="7.42578125" style="460" customWidth="1"/>
    <col min="7321" max="7321" width="13" style="460" customWidth="1"/>
    <col min="7322" max="7322" width="48.5703125" style="460" customWidth="1"/>
    <col min="7323" max="7323" width="13.5703125" style="460" customWidth="1"/>
    <col min="7324" max="7568" width="11.5703125" style="460" customWidth="1"/>
    <col min="7569" max="7573" width="11.42578125" style="460"/>
    <col min="7574" max="7574" width="5.7109375" style="460" customWidth="1"/>
    <col min="7575" max="7575" width="7" style="460" customWidth="1"/>
    <col min="7576" max="7576" width="7.42578125" style="460" customWidth="1"/>
    <col min="7577" max="7577" width="13" style="460" customWidth="1"/>
    <col min="7578" max="7578" width="48.5703125" style="460" customWidth="1"/>
    <col min="7579" max="7579" width="13.5703125" style="460" customWidth="1"/>
    <col min="7580" max="7824" width="11.5703125" style="460" customWidth="1"/>
    <col min="7825" max="7829" width="11.42578125" style="460"/>
    <col min="7830" max="7830" width="5.7109375" style="460" customWidth="1"/>
    <col min="7831" max="7831" width="7" style="460" customWidth="1"/>
    <col min="7832" max="7832" width="7.42578125" style="460" customWidth="1"/>
    <col min="7833" max="7833" width="13" style="460" customWidth="1"/>
    <col min="7834" max="7834" width="48.5703125" style="460" customWidth="1"/>
    <col min="7835" max="7835" width="13.5703125" style="460" customWidth="1"/>
    <col min="7836" max="8080" width="11.5703125" style="460" customWidth="1"/>
    <col min="8081" max="8085" width="11.42578125" style="460"/>
    <col min="8086" max="8086" width="5.7109375" style="460" customWidth="1"/>
    <col min="8087" max="8087" width="7" style="460" customWidth="1"/>
    <col min="8088" max="8088" width="7.42578125" style="460" customWidth="1"/>
    <col min="8089" max="8089" width="13" style="460" customWidth="1"/>
    <col min="8090" max="8090" width="48.5703125" style="460" customWidth="1"/>
    <col min="8091" max="8091" width="13.5703125" style="460" customWidth="1"/>
    <col min="8092" max="8336" width="11.5703125" style="460" customWidth="1"/>
    <col min="8337" max="8341" width="11.42578125" style="460"/>
    <col min="8342" max="8342" width="5.7109375" style="460" customWidth="1"/>
    <col min="8343" max="8343" width="7" style="460" customWidth="1"/>
    <col min="8344" max="8344" width="7.42578125" style="460" customWidth="1"/>
    <col min="8345" max="8345" width="13" style="460" customWidth="1"/>
    <col min="8346" max="8346" width="48.5703125" style="460" customWidth="1"/>
    <col min="8347" max="8347" width="13.5703125" style="460" customWidth="1"/>
    <col min="8348" max="8592" width="11.5703125" style="460" customWidth="1"/>
    <col min="8593" max="8597" width="11.42578125" style="460"/>
    <col min="8598" max="8598" width="5.7109375" style="460" customWidth="1"/>
    <col min="8599" max="8599" width="7" style="460" customWidth="1"/>
    <col min="8600" max="8600" width="7.42578125" style="460" customWidth="1"/>
    <col min="8601" max="8601" width="13" style="460" customWidth="1"/>
    <col min="8602" max="8602" width="48.5703125" style="460" customWidth="1"/>
    <col min="8603" max="8603" width="13.5703125" style="460" customWidth="1"/>
    <col min="8604" max="8848" width="11.5703125" style="460" customWidth="1"/>
    <col min="8849" max="8853" width="11.42578125" style="460"/>
    <col min="8854" max="8854" width="5.7109375" style="460" customWidth="1"/>
    <col min="8855" max="8855" width="7" style="460" customWidth="1"/>
    <col min="8856" max="8856" width="7.42578125" style="460" customWidth="1"/>
    <col min="8857" max="8857" width="13" style="460" customWidth="1"/>
    <col min="8858" max="8858" width="48.5703125" style="460" customWidth="1"/>
    <col min="8859" max="8859" width="13.5703125" style="460" customWidth="1"/>
    <col min="8860" max="9104" width="11.5703125" style="460" customWidth="1"/>
    <col min="9105" max="9109" width="11.42578125" style="460"/>
    <col min="9110" max="9110" width="5.7109375" style="460" customWidth="1"/>
    <col min="9111" max="9111" width="7" style="460" customWidth="1"/>
    <col min="9112" max="9112" width="7.42578125" style="460" customWidth="1"/>
    <col min="9113" max="9113" width="13" style="460" customWidth="1"/>
    <col min="9114" max="9114" width="48.5703125" style="460" customWidth="1"/>
    <col min="9115" max="9115" width="13.5703125" style="460" customWidth="1"/>
    <col min="9116" max="9360" width="11.5703125" style="460" customWidth="1"/>
    <col min="9361" max="9365" width="11.42578125" style="460"/>
    <col min="9366" max="9366" width="5.7109375" style="460" customWidth="1"/>
    <col min="9367" max="9367" width="7" style="460" customWidth="1"/>
    <col min="9368" max="9368" width="7.42578125" style="460" customWidth="1"/>
    <col min="9369" max="9369" width="13" style="460" customWidth="1"/>
    <col min="9370" max="9370" width="48.5703125" style="460" customWidth="1"/>
    <col min="9371" max="9371" width="13.5703125" style="460" customWidth="1"/>
    <col min="9372" max="9616" width="11.5703125" style="460" customWidth="1"/>
    <col min="9617" max="9621" width="11.42578125" style="460"/>
    <col min="9622" max="9622" width="5.7109375" style="460" customWidth="1"/>
    <col min="9623" max="9623" width="7" style="460" customWidth="1"/>
    <col min="9624" max="9624" width="7.42578125" style="460" customWidth="1"/>
    <col min="9625" max="9625" width="13" style="460" customWidth="1"/>
    <col min="9626" max="9626" width="48.5703125" style="460" customWidth="1"/>
    <col min="9627" max="9627" width="13.5703125" style="460" customWidth="1"/>
    <col min="9628" max="9872" width="11.5703125" style="460" customWidth="1"/>
    <col min="9873" max="9877" width="11.42578125" style="460"/>
    <col min="9878" max="9878" width="5.7109375" style="460" customWidth="1"/>
    <col min="9879" max="9879" width="7" style="460" customWidth="1"/>
    <col min="9880" max="9880" width="7.42578125" style="460" customWidth="1"/>
    <col min="9881" max="9881" width="13" style="460" customWidth="1"/>
    <col min="9882" max="9882" width="48.5703125" style="460" customWidth="1"/>
    <col min="9883" max="9883" width="13.5703125" style="460" customWidth="1"/>
    <col min="9884" max="10128" width="11.5703125" style="460" customWidth="1"/>
    <col min="10129" max="10133" width="11.42578125" style="460"/>
    <col min="10134" max="10134" width="5.7109375" style="460" customWidth="1"/>
    <col min="10135" max="10135" width="7" style="460" customWidth="1"/>
    <col min="10136" max="10136" width="7.42578125" style="460" customWidth="1"/>
    <col min="10137" max="10137" width="13" style="460" customWidth="1"/>
    <col min="10138" max="10138" width="48.5703125" style="460" customWidth="1"/>
    <col min="10139" max="10139" width="13.5703125" style="460" customWidth="1"/>
    <col min="10140" max="10384" width="11.5703125" style="460" customWidth="1"/>
    <col min="10385" max="10389" width="11.42578125" style="460"/>
    <col min="10390" max="10390" width="5.7109375" style="460" customWidth="1"/>
    <col min="10391" max="10391" width="7" style="460" customWidth="1"/>
    <col min="10392" max="10392" width="7.42578125" style="460" customWidth="1"/>
    <col min="10393" max="10393" width="13" style="460" customWidth="1"/>
    <col min="10394" max="10394" width="48.5703125" style="460" customWidth="1"/>
    <col min="10395" max="10395" width="13.5703125" style="460" customWidth="1"/>
    <col min="10396" max="10640" width="11.5703125" style="460" customWidth="1"/>
    <col min="10641" max="10645" width="11.42578125" style="460"/>
    <col min="10646" max="10646" width="5.7109375" style="460" customWidth="1"/>
    <col min="10647" max="10647" width="7" style="460" customWidth="1"/>
    <col min="10648" max="10648" width="7.42578125" style="460" customWidth="1"/>
    <col min="10649" max="10649" width="13" style="460" customWidth="1"/>
    <col min="10650" max="10650" width="48.5703125" style="460" customWidth="1"/>
    <col min="10651" max="10651" width="13.5703125" style="460" customWidth="1"/>
    <col min="10652" max="10896" width="11.5703125" style="460" customWidth="1"/>
    <col min="10897" max="10901" width="11.42578125" style="460"/>
    <col min="10902" max="10902" width="5.7109375" style="460" customWidth="1"/>
    <col min="10903" max="10903" width="7" style="460" customWidth="1"/>
    <col min="10904" max="10904" width="7.42578125" style="460" customWidth="1"/>
    <col min="10905" max="10905" width="13" style="460" customWidth="1"/>
    <col min="10906" max="10906" width="48.5703125" style="460" customWidth="1"/>
    <col min="10907" max="10907" width="13.5703125" style="460" customWidth="1"/>
    <col min="10908" max="11152" width="11.5703125" style="460" customWidth="1"/>
    <col min="11153" max="11157" width="11.42578125" style="460"/>
    <col min="11158" max="11158" width="5.7109375" style="460" customWidth="1"/>
    <col min="11159" max="11159" width="7" style="460" customWidth="1"/>
    <col min="11160" max="11160" width="7.42578125" style="460" customWidth="1"/>
    <col min="11161" max="11161" width="13" style="460" customWidth="1"/>
    <col min="11162" max="11162" width="48.5703125" style="460" customWidth="1"/>
    <col min="11163" max="11163" width="13.5703125" style="460" customWidth="1"/>
    <col min="11164" max="11408" width="11.5703125" style="460" customWidth="1"/>
    <col min="11409" max="11413" width="11.42578125" style="460"/>
    <col min="11414" max="11414" width="5.7109375" style="460" customWidth="1"/>
    <col min="11415" max="11415" width="7" style="460" customWidth="1"/>
    <col min="11416" max="11416" width="7.42578125" style="460" customWidth="1"/>
    <col min="11417" max="11417" width="13" style="460" customWidth="1"/>
    <col min="11418" max="11418" width="48.5703125" style="460" customWidth="1"/>
    <col min="11419" max="11419" width="13.5703125" style="460" customWidth="1"/>
    <col min="11420" max="11664" width="11.5703125" style="460" customWidth="1"/>
    <col min="11665" max="11669" width="11.42578125" style="460"/>
    <col min="11670" max="11670" width="5.7109375" style="460" customWidth="1"/>
    <col min="11671" max="11671" width="7" style="460" customWidth="1"/>
    <col min="11672" max="11672" width="7.42578125" style="460" customWidth="1"/>
    <col min="11673" max="11673" width="13" style="460" customWidth="1"/>
    <col min="11674" max="11674" width="48.5703125" style="460" customWidth="1"/>
    <col min="11675" max="11675" width="13.5703125" style="460" customWidth="1"/>
    <col min="11676" max="11920" width="11.5703125" style="460" customWidth="1"/>
    <col min="11921" max="11925" width="11.42578125" style="460"/>
    <col min="11926" max="11926" width="5.7109375" style="460" customWidth="1"/>
    <col min="11927" max="11927" width="7" style="460" customWidth="1"/>
    <col min="11928" max="11928" width="7.42578125" style="460" customWidth="1"/>
    <col min="11929" max="11929" width="13" style="460" customWidth="1"/>
    <col min="11930" max="11930" width="48.5703125" style="460" customWidth="1"/>
    <col min="11931" max="11931" width="13.5703125" style="460" customWidth="1"/>
    <col min="11932" max="12176" width="11.5703125" style="460" customWidth="1"/>
    <col min="12177" max="12181" width="11.42578125" style="460"/>
    <col min="12182" max="12182" width="5.7109375" style="460" customWidth="1"/>
    <col min="12183" max="12183" width="7" style="460" customWidth="1"/>
    <col min="12184" max="12184" width="7.42578125" style="460" customWidth="1"/>
    <col min="12185" max="12185" width="13" style="460" customWidth="1"/>
    <col min="12186" max="12186" width="48.5703125" style="460" customWidth="1"/>
    <col min="12187" max="12187" width="13.5703125" style="460" customWidth="1"/>
    <col min="12188" max="12432" width="11.5703125" style="460" customWidth="1"/>
    <col min="12433" max="12437" width="11.42578125" style="460"/>
    <col min="12438" max="12438" width="5.7109375" style="460" customWidth="1"/>
    <col min="12439" max="12439" width="7" style="460" customWidth="1"/>
    <col min="12440" max="12440" width="7.42578125" style="460" customWidth="1"/>
    <col min="12441" max="12441" width="13" style="460" customWidth="1"/>
    <col min="12442" max="12442" width="48.5703125" style="460" customWidth="1"/>
    <col min="12443" max="12443" width="13.5703125" style="460" customWidth="1"/>
    <col min="12444" max="12688" width="11.5703125" style="460" customWidth="1"/>
    <col min="12689" max="12693" width="11.42578125" style="460"/>
    <col min="12694" max="12694" width="5.7109375" style="460" customWidth="1"/>
    <col min="12695" max="12695" width="7" style="460" customWidth="1"/>
    <col min="12696" max="12696" width="7.42578125" style="460" customWidth="1"/>
    <col min="12697" max="12697" width="13" style="460" customWidth="1"/>
    <col min="12698" max="12698" width="48.5703125" style="460" customWidth="1"/>
    <col min="12699" max="12699" width="13.5703125" style="460" customWidth="1"/>
    <col min="12700" max="12944" width="11.5703125" style="460" customWidth="1"/>
    <col min="12945" max="12949" width="11.42578125" style="460"/>
    <col min="12950" max="12950" width="5.7109375" style="460" customWidth="1"/>
    <col min="12951" max="12951" width="7" style="460" customWidth="1"/>
    <col min="12952" max="12952" width="7.42578125" style="460" customWidth="1"/>
    <col min="12953" max="12953" width="13" style="460" customWidth="1"/>
    <col min="12954" max="12954" width="48.5703125" style="460" customWidth="1"/>
    <col min="12955" max="12955" width="13.5703125" style="460" customWidth="1"/>
    <col min="12956" max="13200" width="11.5703125" style="460" customWidth="1"/>
    <col min="13201" max="13205" width="11.42578125" style="460"/>
    <col min="13206" max="13206" width="5.7109375" style="460" customWidth="1"/>
    <col min="13207" max="13207" width="7" style="460" customWidth="1"/>
    <col min="13208" max="13208" width="7.42578125" style="460" customWidth="1"/>
    <col min="13209" max="13209" width="13" style="460" customWidth="1"/>
    <col min="13210" max="13210" width="48.5703125" style="460" customWidth="1"/>
    <col min="13211" max="13211" width="13.5703125" style="460" customWidth="1"/>
    <col min="13212" max="13456" width="11.5703125" style="460" customWidth="1"/>
    <col min="13457" max="13461" width="11.42578125" style="460"/>
    <col min="13462" max="13462" width="5.7109375" style="460" customWidth="1"/>
    <col min="13463" max="13463" width="7" style="460" customWidth="1"/>
    <col min="13464" max="13464" width="7.42578125" style="460" customWidth="1"/>
    <col min="13465" max="13465" width="13" style="460" customWidth="1"/>
    <col min="13466" max="13466" width="48.5703125" style="460" customWidth="1"/>
    <col min="13467" max="13467" width="13.5703125" style="460" customWidth="1"/>
    <col min="13468" max="13712" width="11.5703125" style="460" customWidth="1"/>
    <col min="13713" max="13717" width="11.42578125" style="460"/>
    <col min="13718" max="13718" width="5.7109375" style="460" customWidth="1"/>
    <col min="13719" max="13719" width="7" style="460" customWidth="1"/>
    <col min="13720" max="13720" width="7.42578125" style="460" customWidth="1"/>
    <col min="13721" max="13721" width="13" style="460" customWidth="1"/>
    <col min="13722" max="13722" width="48.5703125" style="460" customWidth="1"/>
    <col min="13723" max="13723" width="13.5703125" style="460" customWidth="1"/>
    <col min="13724" max="13968" width="11.5703125" style="460" customWidth="1"/>
    <col min="13969" max="13973" width="11.42578125" style="460"/>
    <col min="13974" max="13974" width="5.7109375" style="460" customWidth="1"/>
    <col min="13975" max="13975" width="7" style="460" customWidth="1"/>
    <col min="13976" max="13976" width="7.42578125" style="460" customWidth="1"/>
    <col min="13977" max="13977" width="13" style="460" customWidth="1"/>
    <col min="13978" max="13978" width="48.5703125" style="460" customWidth="1"/>
    <col min="13979" max="13979" width="13.5703125" style="460" customWidth="1"/>
    <col min="13980" max="14224" width="11.5703125" style="460" customWidth="1"/>
    <col min="14225" max="14229" width="11.42578125" style="460"/>
    <col min="14230" max="14230" width="5.7109375" style="460" customWidth="1"/>
    <col min="14231" max="14231" width="7" style="460" customWidth="1"/>
    <col min="14232" max="14232" width="7.42578125" style="460" customWidth="1"/>
    <col min="14233" max="14233" width="13" style="460" customWidth="1"/>
    <col min="14234" max="14234" width="48.5703125" style="460" customWidth="1"/>
    <col min="14235" max="14235" width="13.5703125" style="460" customWidth="1"/>
    <col min="14236" max="14480" width="11.5703125" style="460" customWidth="1"/>
    <col min="14481" max="14485" width="11.42578125" style="460"/>
    <col min="14486" max="14486" width="5.7109375" style="460" customWidth="1"/>
    <col min="14487" max="14487" width="7" style="460" customWidth="1"/>
    <col min="14488" max="14488" width="7.42578125" style="460" customWidth="1"/>
    <col min="14489" max="14489" width="13" style="460" customWidth="1"/>
    <col min="14490" max="14490" width="48.5703125" style="460" customWidth="1"/>
    <col min="14491" max="14491" width="13.5703125" style="460" customWidth="1"/>
    <col min="14492" max="14736" width="11.5703125" style="460" customWidth="1"/>
    <col min="14737" max="14741" width="11.42578125" style="460"/>
    <col min="14742" max="14742" width="5.7109375" style="460" customWidth="1"/>
    <col min="14743" max="14743" width="7" style="460" customWidth="1"/>
    <col min="14744" max="14744" width="7.42578125" style="460" customWidth="1"/>
    <col min="14745" max="14745" width="13" style="460" customWidth="1"/>
    <col min="14746" max="14746" width="48.5703125" style="460" customWidth="1"/>
    <col min="14747" max="14747" width="13.5703125" style="460" customWidth="1"/>
    <col min="14748" max="14992" width="11.5703125" style="460" customWidth="1"/>
    <col min="14993" max="14997" width="11.42578125" style="460"/>
    <col min="14998" max="14998" width="5.7109375" style="460" customWidth="1"/>
    <col min="14999" max="14999" width="7" style="460" customWidth="1"/>
    <col min="15000" max="15000" width="7.42578125" style="460" customWidth="1"/>
    <col min="15001" max="15001" width="13" style="460" customWidth="1"/>
    <col min="15002" max="15002" width="48.5703125" style="460" customWidth="1"/>
    <col min="15003" max="15003" width="13.5703125" style="460" customWidth="1"/>
    <col min="15004" max="15248" width="11.5703125" style="460" customWidth="1"/>
    <col min="15249" max="15253" width="11.42578125" style="460"/>
    <col min="15254" max="15254" width="5.7109375" style="460" customWidth="1"/>
    <col min="15255" max="15255" width="7" style="460" customWidth="1"/>
    <col min="15256" max="15256" width="7.42578125" style="460" customWidth="1"/>
    <col min="15257" max="15257" width="13" style="460" customWidth="1"/>
    <col min="15258" max="15258" width="48.5703125" style="460" customWidth="1"/>
    <col min="15259" max="15259" width="13.5703125" style="460" customWidth="1"/>
    <col min="15260" max="15504" width="11.5703125" style="460" customWidth="1"/>
    <col min="15505" max="15509" width="11.42578125" style="460"/>
    <col min="15510" max="15510" width="5.7109375" style="460" customWidth="1"/>
    <col min="15511" max="15511" width="7" style="460" customWidth="1"/>
    <col min="15512" max="15512" width="7.42578125" style="460" customWidth="1"/>
    <col min="15513" max="15513" width="13" style="460" customWidth="1"/>
    <col min="15514" max="15514" width="48.5703125" style="460" customWidth="1"/>
    <col min="15515" max="15515" width="13.5703125" style="460" customWidth="1"/>
    <col min="15516" max="15760" width="11.5703125" style="460" customWidth="1"/>
    <col min="15761" max="16384" width="11.42578125" style="460"/>
  </cols>
  <sheetData>
    <row r="1" spans="1:6" x14ac:dyDescent="0.2">
      <c r="E1" s="651" t="s">
        <v>365</v>
      </c>
    </row>
    <row r="2" spans="1:6" x14ac:dyDescent="0.2">
      <c r="E2" s="651" t="s">
        <v>144</v>
      </c>
    </row>
    <row r="3" spans="1:6" x14ac:dyDescent="0.2">
      <c r="E3" s="651" t="s">
        <v>18</v>
      </c>
    </row>
    <row r="4" spans="1:6" x14ac:dyDescent="0.2">
      <c r="E4" s="651" t="s">
        <v>292</v>
      </c>
    </row>
    <row r="6" spans="1:6" s="457" customFormat="1" ht="29.25" customHeight="1" x14ac:dyDescent="0.2">
      <c r="A6" s="998" t="s">
        <v>294</v>
      </c>
      <c r="B6" s="998"/>
      <c r="C6" s="998"/>
      <c r="D6" s="998"/>
      <c r="E6" s="998"/>
      <c r="F6" s="998"/>
    </row>
    <row r="7" spans="1:6" s="457" customFormat="1" ht="9" customHeight="1" x14ac:dyDescent="0.2">
      <c r="A7" s="456"/>
      <c r="B7" s="456"/>
      <c r="C7" s="456"/>
      <c r="D7" s="456"/>
      <c r="E7" s="456"/>
      <c r="F7" s="456"/>
    </row>
    <row r="8" spans="1:6" ht="25.35" customHeight="1" x14ac:dyDescent="0.2">
      <c r="A8" s="458" t="s">
        <v>37</v>
      </c>
      <c r="B8" s="458" t="s">
        <v>21</v>
      </c>
      <c r="C8" s="458" t="s">
        <v>22</v>
      </c>
      <c r="D8" s="458" t="s">
        <v>167</v>
      </c>
      <c r="E8" s="458" t="s">
        <v>74</v>
      </c>
      <c r="F8" s="616" t="s">
        <v>295</v>
      </c>
    </row>
    <row r="9" spans="1:6" s="462" customFormat="1" x14ac:dyDescent="0.2">
      <c r="A9" s="477" t="s">
        <v>25</v>
      </c>
      <c r="B9" s="477"/>
      <c r="C9" s="478"/>
      <c r="D9" s="477"/>
      <c r="E9" s="479" t="s">
        <v>174</v>
      </c>
      <c r="F9" s="619">
        <f>F10</f>
        <v>49084.759999999995</v>
      </c>
    </row>
    <row r="10" spans="1:6" s="462" customFormat="1" ht="15.75" x14ac:dyDescent="0.2">
      <c r="A10" s="620"/>
      <c r="B10" s="480" t="s">
        <v>27</v>
      </c>
      <c r="C10" s="481"/>
      <c r="D10" s="481"/>
      <c r="E10" s="482" t="s">
        <v>175</v>
      </c>
      <c r="F10" s="621">
        <f>F11+F18+F24</f>
        <v>49084.759999999995</v>
      </c>
    </row>
    <row r="11" spans="1:6" s="462" customFormat="1" x14ac:dyDescent="0.2">
      <c r="A11" s="483"/>
      <c r="B11" s="483"/>
      <c r="C11" s="472" t="s">
        <v>168</v>
      </c>
      <c r="D11" s="472"/>
      <c r="E11" s="473" t="s">
        <v>48</v>
      </c>
      <c r="F11" s="622">
        <f>SUM(F12:F17)</f>
        <v>30084.76</v>
      </c>
    </row>
    <row r="12" spans="1:6" s="469" customFormat="1" x14ac:dyDescent="0.2">
      <c r="A12" s="484"/>
      <c r="B12" s="484"/>
      <c r="C12" s="485"/>
      <c r="D12" s="486" t="s">
        <v>176</v>
      </c>
      <c r="E12" s="487" t="s">
        <v>299</v>
      </c>
      <c r="F12" s="623">
        <v>15115.56</v>
      </c>
    </row>
    <row r="13" spans="1:6" s="469" customFormat="1" x14ac:dyDescent="0.2">
      <c r="A13" s="484"/>
      <c r="B13" s="484"/>
      <c r="C13" s="485"/>
      <c r="D13" s="488" t="s">
        <v>169</v>
      </c>
      <c r="E13" s="476" t="s">
        <v>279</v>
      </c>
      <c r="F13" s="624">
        <v>1300</v>
      </c>
    </row>
    <row r="14" spans="1:6" s="469" customFormat="1" x14ac:dyDescent="0.2">
      <c r="A14" s="484"/>
      <c r="B14" s="484"/>
      <c r="C14" s="485"/>
      <c r="D14" s="488" t="s">
        <v>177</v>
      </c>
      <c r="E14" s="476" t="s">
        <v>300</v>
      </c>
      <c r="F14" s="624">
        <v>1500</v>
      </c>
    </row>
    <row r="15" spans="1:6" s="469" customFormat="1" x14ac:dyDescent="0.2">
      <c r="A15" s="484"/>
      <c r="B15" s="484"/>
      <c r="C15" s="485"/>
      <c r="D15" s="488" t="s">
        <v>215</v>
      </c>
      <c r="E15" s="476" t="s">
        <v>178</v>
      </c>
      <c r="F15" s="624">
        <v>5000</v>
      </c>
    </row>
    <row r="16" spans="1:6" s="469" customFormat="1" x14ac:dyDescent="0.2">
      <c r="A16" s="484"/>
      <c r="B16" s="484"/>
      <c r="C16" s="485"/>
      <c r="D16" s="488" t="s">
        <v>179</v>
      </c>
      <c r="E16" s="476" t="s">
        <v>301</v>
      </c>
      <c r="F16" s="624">
        <v>1000</v>
      </c>
    </row>
    <row r="17" spans="1:6" s="469" customFormat="1" x14ac:dyDescent="0.2">
      <c r="A17" s="484"/>
      <c r="B17" s="484"/>
      <c r="C17" s="485"/>
      <c r="D17" s="488" t="s">
        <v>181</v>
      </c>
      <c r="E17" s="476" t="s">
        <v>302</v>
      </c>
      <c r="F17" s="624">
        <v>6169.2</v>
      </c>
    </row>
    <row r="18" spans="1:6" s="469" customFormat="1" x14ac:dyDescent="0.2">
      <c r="A18" s="484"/>
      <c r="B18" s="484"/>
      <c r="C18" s="472" t="s">
        <v>171</v>
      </c>
      <c r="D18" s="472"/>
      <c r="E18" s="473" t="s">
        <v>49</v>
      </c>
      <c r="F18" s="622">
        <f>SUM(F19:F23)</f>
        <v>9500</v>
      </c>
    </row>
    <row r="19" spans="1:6" s="469" customFormat="1" x14ac:dyDescent="0.2">
      <c r="A19" s="484"/>
      <c r="B19" s="484"/>
      <c r="C19" s="485"/>
      <c r="D19" s="486" t="s">
        <v>170</v>
      </c>
      <c r="E19" s="487" t="s">
        <v>303</v>
      </c>
      <c r="F19" s="623">
        <v>3000</v>
      </c>
    </row>
    <row r="20" spans="1:6" s="469" customFormat="1" x14ac:dyDescent="0.2">
      <c r="A20" s="484"/>
      <c r="B20" s="484"/>
      <c r="C20" s="485"/>
      <c r="D20" s="486" t="s">
        <v>177</v>
      </c>
      <c r="E20" s="487" t="s">
        <v>269</v>
      </c>
      <c r="F20" s="623">
        <v>1500</v>
      </c>
    </row>
    <row r="21" spans="1:6" s="469" customFormat="1" x14ac:dyDescent="0.2">
      <c r="A21" s="484"/>
      <c r="B21" s="484"/>
      <c r="C21" s="485"/>
      <c r="D21" s="486" t="s">
        <v>173</v>
      </c>
      <c r="E21" s="487" t="s">
        <v>184</v>
      </c>
      <c r="F21" s="623">
        <v>2000</v>
      </c>
    </row>
    <row r="22" spans="1:6" s="469" customFormat="1" x14ac:dyDescent="0.2">
      <c r="A22" s="484"/>
      <c r="B22" s="484"/>
      <c r="C22" s="485"/>
      <c r="D22" s="486" t="s">
        <v>181</v>
      </c>
      <c r="E22" s="487" t="s">
        <v>183</v>
      </c>
      <c r="F22" s="623">
        <v>1000</v>
      </c>
    </row>
    <row r="23" spans="1:6" s="469" customFormat="1" x14ac:dyDescent="0.2">
      <c r="A23" s="484"/>
      <c r="B23" s="484"/>
      <c r="C23" s="485"/>
      <c r="D23" s="625" t="s">
        <v>192</v>
      </c>
      <c r="E23" s="626" t="s">
        <v>304</v>
      </c>
      <c r="F23" s="623">
        <v>2000</v>
      </c>
    </row>
    <row r="24" spans="1:6" s="469" customFormat="1" x14ac:dyDescent="0.2">
      <c r="A24" s="484"/>
      <c r="B24" s="615"/>
      <c r="C24" s="627" t="s">
        <v>28</v>
      </c>
      <c r="D24" s="474"/>
      <c r="E24" s="628" t="s">
        <v>296</v>
      </c>
      <c r="F24" s="629">
        <f>F25</f>
        <v>9500</v>
      </c>
    </row>
    <row r="25" spans="1:6" s="469" customFormat="1" x14ac:dyDescent="0.2">
      <c r="A25" s="484"/>
      <c r="B25" s="484"/>
      <c r="C25" s="485"/>
      <c r="D25" s="630" t="s">
        <v>180</v>
      </c>
      <c r="E25" s="631" t="s">
        <v>305</v>
      </c>
      <c r="F25" s="624">
        <v>9500</v>
      </c>
    </row>
    <row r="26" spans="1:6" s="462" customFormat="1" x14ac:dyDescent="0.2">
      <c r="A26" s="477" t="s">
        <v>185</v>
      </c>
      <c r="B26" s="477"/>
      <c r="C26" s="477"/>
      <c r="D26" s="477"/>
      <c r="E26" s="479" t="s">
        <v>263</v>
      </c>
      <c r="F26" s="619">
        <f>F27</f>
        <v>5600</v>
      </c>
    </row>
    <row r="27" spans="1:6" s="462" customFormat="1" ht="15.75" x14ac:dyDescent="0.2">
      <c r="A27" s="620"/>
      <c r="B27" s="480" t="s">
        <v>186</v>
      </c>
      <c r="C27" s="481"/>
      <c r="D27" s="481"/>
      <c r="E27" s="482" t="s">
        <v>118</v>
      </c>
      <c r="F27" s="621">
        <f>F28+F30</f>
        <v>5600</v>
      </c>
    </row>
    <row r="28" spans="1:6" s="462" customFormat="1" ht="15" x14ac:dyDescent="0.2">
      <c r="A28" s="620"/>
      <c r="B28" s="496"/>
      <c r="C28" s="472" t="s">
        <v>168</v>
      </c>
      <c r="D28" s="472"/>
      <c r="E28" s="473" t="s">
        <v>48</v>
      </c>
      <c r="F28" s="632">
        <f>F29</f>
        <v>1600</v>
      </c>
    </row>
    <row r="29" spans="1:6" s="462" customFormat="1" ht="15.75" x14ac:dyDescent="0.2">
      <c r="A29" s="620"/>
      <c r="B29" s="496"/>
      <c r="C29" s="499"/>
      <c r="D29" s="500" t="s">
        <v>182</v>
      </c>
      <c r="E29" s="633" t="s">
        <v>188</v>
      </c>
      <c r="F29" s="632">
        <v>1600</v>
      </c>
    </row>
    <row r="30" spans="1:6" s="462" customFormat="1" ht="22.5" x14ac:dyDescent="0.2">
      <c r="A30" s="483"/>
      <c r="B30" s="483"/>
      <c r="C30" s="463" t="s">
        <v>31</v>
      </c>
      <c r="D30" s="464"/>
      <c r="E30" s="465" t="s">
        <v>306</v>
      </c>
      <c r="F30" s="622">
        <f>F31</f>
        <v>4000</v>
      </c>
    </row>
    <row r="31" spans="1:6" s="469" customFormat="1" x14ac:dyDescent="0.2">
      <c r="A31" s="484"/>
      <c r="B31" s="484"/>
      <c r="C31" s="489"/>
      <c r="D31" s="486" t="s">
        <v>192</v>
      </c>
      <c r="E31" s="633" t="s">
        <v>307</v>
      </c>
      <c r="F31" s="623">
        <v>4000</v>
      </c>
    </row>
    <row r="32" spans="1:6" s="462" customFormat="1" ht="22.5" x14ac:dyDescent="0.2">
      <c r="A32" s="477" t="s">
        <v>189</v>
      </c>
      <c r="B32" s="477"/>
      <c r="C32" s="477"/>
      <c r="D32" s="477"/>
      <c r="E32" s="479" t="s">
        <v>190</v>
      </c>
      <c r="F32" s="619">
        <f>F33</f>
        <v>35400</v>
      </c>
    </row>
    <row r="33" spans="1:6" s="462" customFormat="1" ht="15.75" x14ac:dyDescent="0.2">
      <c r="A33" s="620"/>
      <c r="B33" s="480" t="s">
        <v>191</v>
      </c>
      <c r="C33" s="481"/>
      <c r="D33" s="481"/>
      <c r="E33" s="482" t="s">
        <v>112</v>
      </c>
      <c r="F33" s="621">
        <f>F34+F37+F39</f>
        <v>35400</v>
      </c>
    </row>
    <row r="34" spans="1:6" s="462" customFormat="1" x14ac:dyDescent="0.2">
      <c r="A34" s="483"/>
      <c r="B34" s="483"/>
      <c r="C34" s="472" t="s">
        <v>168</v>
      </c>
      <c r="D34" s="472"/>
      <c r="E34" s="473" t="s">
        <v>48</v>
      </c>
      <c r="F34" s="622">
        <f>SUM(F35:F36)</f>
        <v>11500</v>
      </c>
    </row>
    <row r="35" spans="1:6" s="469" customFormat="1" ht="33.75" x14ac:dyDescent="0.2">
      <c r="A35" s="484"/>
      <c r="B35" s="484"/>
      <c r="C35" s="485"/>
      <c r="D35" s="488" t="s">
        <v>181</v>
      </c>
      <c r="E35" s="476" t="s">
        <v>308</v>
      </c>
      <c r="F35" s="624">
        <v>10500</v>
      </c>
    </row>
    <row r="36" spans="1:6" s="469" customFormat="1" x14ac:dyDescent="0.2">
      <c r="A36" s="484"/>
      <c r="B36" s="484"/>
      <c r="C36" s="485"/>
      <c r="D36" s="488" t="s">
        <v>192</v>
      </c>
      <c r="E36" s="476" t="s">
        <v>193</v>
      </c>
      <c r="F36" s="624">
        <v>1000</v>
      </c>
    </row>
    <row r="37" spans="1:6" s="469" customFormat="1" x14ac:dyDescent="0.2">
      <c r="A37" s="484"/>
      <c r="B37" s="615"/>
      <c r="C37" s="627" t="s">
        <v>171</v>
      </c>
      <c r="D37" s="634"/>
      <c r="E37" s="473" t="s">
        <v>49</v>
      </c>
      <c r="F37" s="622">
        <f>F38</f>
        <v>3900</v>
      </c>
    </row>
    <row r="38" spans="1:6" s="469" customFormat="1" x14ac:dyDescent="0.2">
      <c r="A38" s="484"/>
      <c r="B38" s="484"/>
      <c r="C38" s="485"/>
      <c r="D38" s="488" t="s">
        <v>173</v>
      </c>
      <c r="E38" s="476" t="s">
        <v>309</v>
      </c>
      <c r="F38" s="624">
        <v>3900</v>
      </c>
    </row>
    <row r="39" spans="1:6" s="469" customFormat="1" ht="22.5" x14ac:dyDescent="0.2">
      <c r="A39" s="484"/>
      <c r="B39" s="615"/>
      <c r="C39" s="627" t="s">
        <v>31</v>
      </c>
      <c r="D39" s="634"/>
      <c r="E39" s="628" t="s">
        <v>406</v>
      </c>
      <c r="F39" s="622">
        <f>F40</f>
        <v>20000</v>
      </c>
    </row>
    <row r="40" spans="1:6" s="469" customFormat="1" x14ac:dyDescent="0.2">
      <c r="A40" s="484"/>
      <c r="B40" s="484"/>
      <c r="C40" s="485"/>
      <c r="D40" s="488" t="s">
        <v>173</v>
      </c>
      <c r="E40" s="476" t="s">
        <v>310</v>
      </c>
      <c r="F40" s="624">
        <v>20000</v>
      </c>
    </row>
    <row r="41" spans="1:6" s="462" customFormat="1" x14ac:dyDescent="0.2">
      <c r="A41" s="477" t="s">
        <v>194</v>
      </c>
      <c r="B41" s="477"/>
      <c r="C41" s="477"/>
      <c r="D41" s="477"/>
      <c r="E41" s="479" t="s">
        <v>64</v>
      </c>
      <c r="F41" s="619">
        <f>F44+F42</f>
        <v>3700</v>
      </c>
    </row>
    <row r="42" spans="1:6" s="462" customFormat="1" x14ac:dyDescent="0.2">
      <c r="A42" s="496"/>
      <c r="B42" s="477" t="s">
        <v>311</v>
      </c>
      <c r="C42" s="477"/>
      <c r="D42" s="477"/>
      <c r="E42" s="479" t="s">
        <v>67</v>
      </c>
      <c r="F42" s="619">
        <f>F43</f>
        <v>500</v>
      </c>
    </row>
    <row r="43" spans="1:6" s="462" customFormat="1" x14ac:dyDescent="0.2">
      <c r="A43" s="496"/>
      <c r="B43" s="635"/>
      <c r="C43" s="472" t="s">
        <v>168</v>
      </c>
      <c r="D43" s="472" t="s">
        <v>192</v>
      </c>
      <c r="E43" s="473" t="s">
        <v>48</v>
      </c>
      <c r="F43" s="632">
        <v>500</v>
      </c>
    </row>
    <row r="44" spans="1:6" s="462" customFormat="1" ht="15.75" x14ac:dyDescent="0.2">
      <c r="A44" s="620"/>
      <c r="B44" s="480" t="s">
        <v>195</v>
      </c>
      <c r="C44" s="481"/>
      <c r="D44" s="481"/>
      <c r="E44" s="482" t="s">
        <v>118</v>
      </c>
      <c r="F44" s="621">
        <f>F45</f>
        <v>3200</v>
      </c>
    </row>
    <row r="45" spans="1:6" s="462" customFormat="1" x14ac:dyDescent="0.2">
      <c r="A45" s="483"/>
      <c r="B45" s="483"/>
      <c r="C45" s="472" t="s">
        <v>168</v>
      </c>
      <c r="D45" s="472"/>
      <c r="E45" s="473" t="s">
        <v>48</v>
      </c>
      <c r="F45" s="622">
        <f>SUM(F46:F49)</f>
        <v>3200</v>
      </c>
    </row>
    <row r="46" spans="1:6" s="469" customFormat="1" x14ac:dyDescent="0.2">
      <c r="A46" s="484"/>
      <c r="B46" s="484"/>
      <c r="C46" s="485"/>
      <c r="D46" s="486" t="s">
        <v>176</v>
      </c>
      <c r="E46" s="487" t="s">
        <v>312</v>
      </c>
      <c r="F46" s="623">
        <v>2000</v>
      </c>
    </row>
    <row r="47" spans="1:6" s="469" customFormat="1" x14ac:dyDescent="0.2">
      <c r="A47" s="484"/>
      <c r="B47" s="484"/>
      <c r="C47" s="485"/>
      <c r="D47" s="486" t="s">
        <v>172</v>
      </c>
      <c r="E47" s="487" t="s">
        <v>313</v>
      </c>
      <c r="F47" s="623">
        <v>200</v>
      </c>
    </row>
    <row r="48" spans="1:6" s="469" customFormat="1" x14ac:dyDescent="0.2">
      <c r="A48" s="484"/>
      <c r="B48" s="484"/>
      <c r="C48" s="485"/>
      <c r="D48" s="486" t="s">
        <v>173</v>
      </c>
      <c r="E48" s="487" t="s">
        <v>314</v>
      </c>
      <c r="F48" s="623">
        <v>500</v>
      </c>
    </row>
    <row r="49" spans="1:6" s="469" customFormat="1" x14ac:dyDescent="0.2">
      <c r="A49" s="484"/>
      <c r="B49" s="484"/>
      <c r="C49" s="485"/>
      <c r="D49" s="486" t="s">
        <v>182</v>
      </c>
      <c r="E49" s="487" t="s">
        <v>315</v>
      </c>
      <c r="F49" s="623">
        <v>500</v>
      </c>
    </row>
    <row r="50" spans="1:6" s="462" customFormat="1" x14ac:dyDescent="0.2">
      <c r="A50" s="477" t="s">
        <v>196</v>
      </c>
      <c r="B50" s="477"/>
      <c r="C50" s="477"/>
      <c r="D50" s="477"/>
      <c r="E50" s="479" t="s">
        <v>95</v>
      </c>
      <c r="F50" s="619">
        <f>F51+F68</f>
        <v>24100</v>
      </c>
    </row>
    <row r="51" spans="1:6" s="462" customFormat="1" ht="15.75" x14ac:dyDescent="0.2">
      <c r="A51" s="620"/>
      <c r="B51" s="480" t="s">
        <v>197</v>
      </c>
      <c r="C51" s="481"/>
      <c r="D51" s="481"/>
      <c r="E51" s="482" t="s">
        <v>142</v>
      </c>
      <c r="F51" s="621">
        <f>F52+F61+F66</f>
        <v>21100</v>
      </c>
    </row>
    <row r="52" spans="1:6" s="462" customFormat="1" x14ac:dyDescent="0.2">
      <c r="A52" s="483"/>
      <c r="B52" s="483"/>
      <c r="C52" s="472" t="s">
        <v>168</v>
      </c>
      <c r="D52" s="472"/>
      <c r="E52" s="473" t="s">
        <v>48</v>
      </c>
      <c r="F52" s="622">
        <f>SUM(F53:F60)</f>
        <v>16300</v>
      </c>
    </row>
    <row r="53" spans="1:6" s="469" customFormat="1" x14ac:dyDescent="0.2">
      <c r="A53" s="484"/>
      <c r="B53" s="484"/>
      <c r="C53" s="489"/>
      <c r="D53" s="486" t="s">
        <v>199</v>
      </c>
      <c r="E53" s="487" t="s">
        <v>200</v>
      </c>
      <c r="F53" s="623">
        <v>800</v>
      </c>
    </row>
    <row r="54" spans="1:6" s="469" customFormat="1" x14ac:dyDescent="0.2">
      <c r="A54" s="484"/>
      <c r="B54" s="484"/>
      <c r="C54" s="485"/>
      <c r="D54" s="488" t="s">
        <v>169</v>
      </c>
      <c r="E54" s="476" t="s">
        <v>316</v>
      </c>
      <c r="F54" s="624">
        <v>3400</v>
      </c>
    </row>
    <row r="55" spans="1:6" s="469" customFormat="1" x14ac:dyDescent="0.2">
      <c r="A55" s="484"/>
      <c r="B55" s="484"/>
      <c r="C55" s="485"/>
      <c r="D55" s="488" t="s">
        <v>170</v>
      </c>
      <c r="E55" s="476" t="s">
        <v>317</v>
      </c>
      <c r="F55" s="624">
        <v>1500</v>
      </c>
    </row>
    <row r="56" spans="1:6" s="469" customFormat="1" x14ac:dyDescent="0.2">
      <c r="A56" s="484"/>
      <c r="B56" s="484"/>
      <c r="C56" s="485"/>
      <c r="D56" s="488" t="s">
        <v>179</v>
      </c>
      <c r="E56" s="476" t="s">
        <v>274</v>
      </c>
      <c r="F56" s="624">
        <v>400</v>
      </c>
    </row>
    <row r="57" spans="1:6" s="469" customFormat="1" x14ac:dyDescent="0.2">
      <c r="A57" s="484"/>
      <c r="B57" s="484"/>
      <c r="C57" s="485"/>
      <c r="D57" s="488" t="s">
        <v>173</v>
      </c>
      <c r="E57" s="491" t="s">
        <v>271</v>
      </c>
      <c r="F57" s="624">
        <v>1000</v>
      </c>
    </row>
    <row r="58" spans="1:6" s="469" customFormat="1" x14ac:dyDescent="0.2">
      <c r="A58" s="484"/>
      <c r="B58" s="484"/>
      <c r="C58" s="485"/>
      <c r="D58" s="488" t="s">
        <v>192</v>
      </c>
      <c r="E58" s="491" t="s">
        <v>271</v>
      </c>
      <c r="F58" s="624">
        <v>1200</v>
      </c>
    </row>
    <row r="59" spans="1:6" s="469" customFormat="1" ht="22.5" x14ac:dyDescent="0.2">
      <c r="A59" s="484"/>
      <c r="B59" s="484"/>
      <c r="C59" s="485"/>
      <c r="D59" s="488" t="s">
        <v>182</v>
      </c>
      <c r="E59" s="491" t="s">
        <v>318</v>
      </c>
      <c r="F59" s="624">
        <v>5000</v>
      </c>
    </row>
    <row r="60" spans="1:6" s="469" customFormat="1" x14ac:dyDescent="0.2">
      <c r="A60" s="484"/>
      <c r="B60" s="484"/>
      <c r="C60" s="485"/>
      <c r="D60" s="625" t="s">
        <v>201</v>
      </c>
      <c r="E60" s="638" t="s">
        <v>316</v>
      </c>
      <c r="F60" s="761">
        <v>3000</v>
      </c>
    </row>
    <row r="61" spans="1:6" s="469" customFormat="1" x14ac:dyDescent="0.2">
      <c r="A61" s="484"/>
      <c r="B61" s="675"/>
      <c r="C61" s="463" t="s">
        <v>171</v>
      </c>
      <c r="D61" s="463"/>
      <c r="E61" s="628" t="s">
        <v>49</v>
      </c>
      <c r="F61" s="764">
        <f>F62+F63+F64+F65</f>
        <v>2300</v>
      </c>
    </row>
    <row r="62" spans="1:6" s="469" customFormat="1" x14ac:dyDescent="0.2">
      <c r="A62" s="615"/>
      <c r="B62" s="636"/>
      <c r="C62" s="1001"/>
      <c r="D62" s="470" t="s">
        <v>199</v>
      </c>
      <c r="E62" s="762" t="s">
        <v>200</v>
      </c>
      <c r="F62" s="763">
        <v>200</v>
      </c>
    </row>
    <row r="63" spans="1:6" s="469" customFormat="1" x14ac:dyDescent="0.2">
      <c r="A63" s="615"/>
      <c r="B63" s="636"/>
      <c r="C63" s="1002"/>
      <c r="D63" s="466" t="s">
        <v>169</v>
      </c>
      <c r="E63" s="476" t="s">
        <v>316</v>
      </c>
      <c r="F63" s="623">
        <v>600</v>
      </c>
    </row>
    <row r="64" spans="1:6" s="469" customFormat="1" x14ac:dyDescent="0.2">
      <c r="A64" s="615"/>
      <c r="B64" s="636"/>
      <c r="C64" s="1002"/>
      <c r="D64" s="466" t="s">
        <v>173</v>
      </c>
      <c r="E64" s="491" t="s">
        <v>271</v>
      </c>
      <c r="F64" s="623">
        <v>500</v>
      </c>
    </row>
    <row r="65" spans="1:6" s="469" customFormat="1" x14ac:dyDescent="0.2">
      <c r="A65" s="615"/>
      <c r="B65" s="1003"/>
      <c r="C65" s="1002"/>
      <c r="D65" s="637" t="s">
        <v>201</v>
      </c>
      <c r="E65" s="638" t="s">
        <v>202</v>
      </c>
      <c r="F65" s="639">
        <v>1000</v>
      </c>
    </row>
    <row r="66" spans="1:6" s="469" customFormat="1" x14ac:dyDescent="0.2">
      <c r="A66" s="615"/>
      <c r="B66" s="1003"/>
      <c r="C66" s="627" t="s">
        <v>198</v>
      </c>
      <c r="D66" s="466"/>
      <c r="E66" s="640" t="s">
        <v>156</v>
      </c>
      <c r="F66" s="641">
        <f>F67</f>
        <v>2500</v>
      </c>
    </row>
    <row r="67" spans="1:6" s="469" customFormat="1" ht="22.5" x14ac:dyDescent="0.2">
      <c r="A67" s="615"/>
      <c r="B67" s="1004"/>
      <c r="C67" s="642"/>
      <c r="D67" s="466" t="s">
        <v>182</v>
      </c>
      <c r="E67" s="643" t="s">
        <v>319</v>
      </c>
      <c r="F67" s="644">
        <v>2500</v>
      </c>
    </row>
    <row r="68" spans="1:6" s="469" customFormat="1" ht="15.75" x14ac:dyDescent="0.2">
      <c r="A68" s="759"/>
      <c r="B68" s="760" t="s">
        <v>203</v>
      </c>
      <c r="C68" s="645"/>
      <c r="D68" s="645"/>
      <c r="E68" s="646" t="s">
        <v>204</v>
      </c>
      <c r="F68" s="621">
        <f>F69</f>
        <v>3000</v>
      </c>
    </row>
    <row r="69" spans="1:6" s="469" customFormat="1" x14ac:dyDescent="0.2">
      <c r="A69" s="483"/>
      <c r="B69" s="492"/>
      <c r="C69" s="463" t="s">
        <v>171</v>
      </c>
      <c r="D69" s="493"/>
      <c r="E69" s="473" t="s">
        <v>49</v>
      </c>
      <c r="F69" s="622">
        <f>F70</f>
        <v>3000</v>
      </c>
    </row>
    <row r="70" spans="1:6" s="469" customFormat="1" x14ac:dyDescent="0.2">
      <c r="A70" s="484"/>
      <c r="B70" s="484"/>
      <c r="C70" s="494"/>
      <c r="D70" s="486" t="s">
        <v>187</v>
      </c>
      <c r="E70" s="487" t="s">
        <v>320</v>
      </c>
      <c r="F70" s="623">
        <v>3000</v>
      </c>
    </row>
    <row r="71" spans="1:6" s="462" customFormat="1" x14ac:dyDescent="0.2">
      <c r="A71" s="477" t="s">
        <v>205</v>
      </c>
      <c r="B71" s="477"/>
      <c r="C71" s="477"/>
      <c r="D71" s="477"/>
      <c r="E71" s="479" t="s">
        <v>81</v>
      </c>
      <c r="F71" s="619">
        <f>F72+F112+F109</f>
        <v>169901.51</v>
      </c>
    </row>
    <row r="72" spans="1:6" s="462" customFormat="1" ht="15.75" x14ac:dyDescent="0.2">
      <c r="A72" s="620"/>
      <c r="B72" s="480" t="s">
        <v>206</v>
      </c>
      <c r="C72" s="481"/>
      <c r="D72" s="481"/>
      <c r="E72" s="482" t="s">
        <v>82</v>
      </c>
      <c r="F72" s="621">
        <f>F81+F96+F104+F77+F75+F73+F106</f>
        <v>89409.89</v>
      </c>
    </row>
    <row r="73" spans="1:6" s="462" customFormat="1" x14ac:dyDescent="0.2">
      <c r="A73" s="483"/>
      <c r="B73" s="483"/>
      <c r="C73" s="472" t="s">
        <v>207</v>
      </c>
      <c r="D73" s="472"/>
      <c r="E73" s="473" t="s">
        <v>46</v>
      </c>
      <c r="F73" s="622">
        <f>SUM(F74:F74)</f>
        <v>516</v>
      </c>
    </row>
    <row r="74" spans="1:6" s="469" customFormat="1" x14ac:dyDescent="0.2">
      <c r="A74" s="484"/>
      <c r="B74" s="484"/>
      <c r="C74" s="489"/>
      <c r="D74" s="488" t="s">
        <v>208</v>
      </c>
      <c r="E74" s="476" t="s">
        <v>209</v>
      </c>
      <c r="F74" s="624">
        <v>516</v>
      </c>
    </row>
    <row r="75" spans="1:6" s="469" customFormat="1" x14ac:dyDescent="0.2">
      <c r="A75" s="484"/>
      <c r="B75" s="484"/>
      <c r="C75" s="472" t="s">
        <v>210</v>
      </c>
      <c r="D75" s="472"/>
      <c r="E75" s="473" t="s">
        <v>47</v>
      </c>
      <c r="F75" s="622">
        <f>SUM(F76:F76)</f>
        <v>74</v>
      </c>
    </row>
    <row r="76" spans="1:6" s="469" customFormat="1" x14ac:dyDescent="0.2">
      <c r="A76" s="484"/>
      <c r="B76" s="484"/>
      <c r="C76" s="489"/>
      <c r="D76" s="488" t="s">
        <v>208</v>
      </c>
      <c r="E76" s="476" t="s">
        <v>209</v>
      </c>
      <c r="F76" s="624">
        <v>74</v>
      </c>
    </row>
    <row r="77" spans="1:6" s="469" customFormat="1" x14ac:dyDescent="0.2">
      <c r="A77" s="484"/>
      <c r="B77" s="484"/>
      <c r="C77" s="472" t="s">
        <v>198</v>
      </c>
      <c r="D77" s="472"/>
      <c r="E77" s="490" t="s">
        <v>156</v>
      </c>
      <c r="F77" s="622">
        <f>SUM(F78:F80)</f>
        <v>6700</v>
      </c>
    </row>
    <row r="78" spans="1:6" s="469" customFormat="1" x14ac:dyDescent="0.2">
      <c r="A78" s="484"/>
      <c r="B78" s="484"/>
      <c r="C78" s="489"/>
      <c r="D78" s="488" t="s">
        <v>208</v>
      </c>
      <c r="E78" s="476" t="s">
        <v>211</v>
      </c>
      <c r="F78" s="624">
        <v>3000</v>
      </c>
    </row>
    <row r="79" spans="1:6" s="469" customFormat="1" x14ac:dyDescent="0.2">
      <c r="A79" s="484"/>
      <c r="B79" s="484"/>
      <c r="C79" s="485"/>
      <c r="D79" s="488" t="s">
        <v>182</v>
      </c>
      <c r="E79" s="476" t="s">
        <v>212</v>
      </c>
      <c r="F79" s="624">
        <v>2500</v>
      </c>
    </row>
    <row r="80" spans="1:6" s="469" customFormat="1" ht="22.5" x14ac:dyDescent="0.2">
      <c r="A80" s="484"/>
      <c r="B80" s="484"/>
      <c r="C80" s="485"/>
      <c r="D80" s="488" t="s">
        <v>192</v>
      </c>
      <c r="E80" s="476" t="s">
        <v>333</v>
      </c>
      <c r="F80" s="624">
        <v>1200</v>
      </c>
    </row>
    <row r="81" spans="1:6" s="469" customFormat="1" x14ac:dyDescent="0.2">
      <c r="A81" s="484"/>
      <c r="B81" s="484"/>
      <c r="C81" s="472" t="s">
        <v>168</v>
      </c>
      <c r="D81" s="472"/>
      <c r="E81" s="473" t="s">
        <v>48</v>
      </c>
      <c r="F81" s="622">
        <f>SUM(F82:F95)</f>
        <v>48094.880000000005</v>
      </c>
    </row>
    <row r="82" spans="1:6" s="469" customFormat="1" x14ac:dyDescent="0.2">
      <c r="A82" s="484"/>
      <c r="B82" s="484"/>
      <c r="C82" s="489"/>
      <c r="D82" s="486" t="s">
        <v>199</v>
      </c>
      <c r="E82" s="487" t="s">
        <v>321</v>
      </c>
      <c r="F82" s="623">
        <v>1000</v>
      </c>
    </row>
    <row r="83" spans="1:6" s="469" customFormat="1" x14ac:dyDescent="0.2">
      <c r="A83" s="484"/>
      <c r="B83" s="484"/>
      <c r="C83" s="489"/>
      <c r="D83" s="486" t="s">
        <v>169</v>
      </c>
      <c r="E83" s="487" t="s">
        <v>321</v>
      </c>
      <c r="F83" s="623">
        <v>1500</v>
      </c>
    </row>
    <row r="84" spans="1:6" s="469" customFormat="1" x14ac:dyDescent="0.2">
      <c r="A84" s="484"/>
      <c r="B84" s="484"/>
      <c r="C84" s="485"/>
      <c r="D84" s="486" t="s">
        <v>170</v>
      </c>
      <c r="E84" s="487" t="s">
        <v>213</v>
      </c>
      <c r="F84" s="623">
        <v>500</v>
      </c>
    </row>
    <row r="85" spans="1:6" s="469" customFormat="1" ht="33.75" x14ac:dyDescent="0.2">
      <c r="A85" s="484"/>
      <c r="B85" s="484"/>
      <c r="C85" s="485"/>
      <c r="D85" s="486" t="s">
        <v>172</v>
      </c>
      <c r="E85" s="487" t="s">
        <v>322</v>
      </c>
      <c r="F85" s="623">
        <v>900</v>
      </c>
    </row>
    <row r="86" spans="1:6" s="469" customFormat="1" ht="22.5" x14ac:dyDescent="0.2">
      <c r="A86" s="484"/>
      <c r="B86" s="484"/>
      <c r="C86" s="485"/>
      <c r="D86" s="486" t="s">
        <v>177</v>
      </c>
      <c r="E86" s="487" t="s">
        <v>323</v>
      </c>
      <c r="F86" s="623">
        <v>0</v>
      </c>
    </row>
    <row r="87" spans="1:6" s="469" customFormat="1" ht="22.5" x14ac:dyDescent="0.2">
      <c r="A87" s="484"/>
      <c r="B87" s="484"/>
      <c r="C87" s="485"/>
      <c r="D87" s="488" t="s">
        <v>214</v>
      </c>
      <c r="E87" s="476" t="s">
        <v>324</v>
      </c>
      <c r="F87" s="624">
        <v>9000</v>
      </c>
    </row>
    <row r="88" spans="1:6" s="469" customFormat="1" x14ac:dyDescent="0.2">
      <c r="A88" s="484"/>
      <c r="B88" s="484"/>
      <c r="C88" s="485"/>
      <c r="D88" s="486" t="s">
        <v>215</v>
      </c>
      <c r="E88" s="487" t="s">
        <v>272</v>
      </c>
      <c r="F88" s="623">
        <v>3917.31</v>
      </c>
    </row>
    <row r="89" spans="1:6" s="469" customFormat="1" x14ac:dyDescent="0.2">
      <c r="A89" s="484"/>
      <c r="B89" s="484"/>
      <c r="C89" s="485"/>
      <c r="D89" s="488" t="s">
        <v>179</v>
      </c>
      <c r="E89" s="476" t="s">
        <v>325</v>
      </c>
      <c r="F89" s="624">
        <v>8000</v>
      </c>
    </row>
    <row r="90" spans="1:6" s="469" customFormat="1" x14ac:dyDescent="0.2">
      <c r="A90" s="484"/>
      <c r="B90" s="484"/>
      <c r="C90" s="485"/>
      <c r="D90" s="488" t="s">
        <v>216</v>
      </c>
      <c r="E90" s="476" t="s">
        <v>217</v>
      </c>
      <c r="F90" s="624">
        <v>4585.1400000000003</v>
      </c>
    </row>
    <row r="91" spans="1:6" s="469" customFormat="1" x14ac:dyDescent="0.2">
      <c r="A91" s="484"/>
      <c r="B91" s="484"/>
      <c r="C91" s="485"/>
      <c r="D91" s="488" t="s">
        <v>180</v>
      </c>
      <c r="E91" s="476" t="s">
        <v>270</v>
      </c>
      <c r="F91" s="624">
        <v>1303.3599999999999</v>
      </c>
    </row>
    <row r="92" spans="1:6" s="469" customFormat="1" x14ac:dyDescent="0.2">
      <c r="A92" s="484"/>
      <c r="B92" s="484"/>
      <c r="C92" s="485"/>
      <c r="D92" s="488" t="s">
        <v>187</v>
      </c>
      <c r="E92" s="476" t="s">
        <v>326</v>
      </c>
      <c r="F92" s="624">
        <v>2000</v>
      </c>
    </row>
    <row r="93" spans="1:6" s="469" customFormat="1" ht="22.5" x14ac:dyDescent="0.2">
      <c r="A93" s="484"/>
      <c r="B93" s="484"/>
      <c r="C93" s="485"/>
      <c r="D93" s="488" t="s">
        <v>192</v>
      </c>
      <c r="E93" s="476" t="s">
        <v>327</v>
      </c>
      <c r="F93" s="624">
        <v>3065.8</v>
      </c>
    </row>
    <row r="94" spans="1:6" s="469" customFormat="1" ht="22.5" x14ac:dyDescent="0.2">
      <c r="A94" s="484"/>
      <c r="B94" s="484"/>
      <c r="C94" s="485"/>
      <c r="D94" s="488" t="s">
        <v>182</v>
      </c>
      <c r="E94" s="476" t="s">
        <v>328</v>
      </c>
      <c r="F94" s="624">
        <v>6323.27</v>
      </c>
    </row>
    <row r="95" spans="1:6" s="469" customFormat="1" x14ac:dyDescent="0.2">
      <c r="A95" s="484"/>
      <c r="B95" s="484"/>
      <c r="C95" s="485"/>
      <c r="D95" s="488" t="s">
        <v>201</v>
      </c>
      <c r="E95" s="476" t="s">
        <v>329</v>
      </c>
      <c r="F95" s="624">
        <v>6000</v>
      </c>
    </row>
    <row r="96" spans="1:6" s="469" customFormat="1" x14ac:dyDescent="0.2">
      <c r="A96" s="484"/>
      <c r="B96" s="484"/>
      <c r="C96" s="472" t="s">
        <v>171</v>
      </c>
      <c r="D96" s="472"/>
      <c r="E96" s="473" t="s">
        <v>49</v>
      </c>
      <c r="F96" s="622">
        <f>SUM(F97:F103)</f>
        <v>14778.56</v>
      </c>
    </row>
    <row r="97" spans="1:6" s="469" customFormat="1" x14ac:dyDescent="0.2">
      <c r="A97" s="484"/>
      <c r="B97" s="484"/>
      <c r="C97" s="485"/>
      <c r="D97" s="486" t="s">
        <v>199</v>
      </c>
      <c r="E97" s="487" t="s">
        <v>321</v>
      </c>
      <c r="F97" s="623">
        <v>178.56</v>
      </c>
    </row>
    <row r="98" spans="1:6" s="469" customFormat="1" x14ac:dyDescent="0.2">
      <c r="A98" s="484"/>
      <c r="B98" s="484"/>
      <c r="C98" s="485"/>
      <c r="D98" s="486" t="s">
        <v>170</v>
      </c>
      <c r="E98" s="487" t="s">
        <v>330</v>
      </c>
      <c r="F98" s="623">
        <v>2500</v>
      </c>
    </row>
    <row r="99" spans="1:6" s="469" customFormat="1" ht="22.5" x14ac:dyDescent="0.2">
      <c r="A99" s="484"/>
      <c r="B99" s="484"/>
      <c r="C99" s="485"/>
      <c r="D99" s="488" t="s">
        <v>177</v>
      </c>
      <c r="E99" s="487" t="s">
        <v>323</v>
      </c>
      <c r="F99" s="623">
        <v>4700</v>
      </c>
    </row>
    <row r="100" spans="1:6" s="469" customFormat="1" x14ac:dyDescent="0.2">
      <c r="A100" s="484"/>
      <c r="B100" s="484"/>
      <c r="C100" s="485"/>
      <c r="D100" s="488" t="s">
        <v>216</v>
      </c>
      <c r="E100" s="476" t="s">
        <v>218</v>
      </c>
      <c r="F100" s="624">
        <v>2000</v>
      </c>
    </row>
    <row r="101" spans="1:6" s="469" customFormat="1" x14ac:dyDescent="0.2">
      <c r="A101" s="484"/>
      <c r="B101" s="484"/>
      <c r="C101" s="485"/>
      <c r="D101" s="488" t="s">
        <v>187</v>
      </c>
      <c r="E101" s="476" t="s">
        <v>326</v>
      </c>
      <c r="F101" s="624">
        <v>4000</v>
      </c>
    </row>
    <row r="102" spans="1:6" s="469" customFormat="1" x14ac:dyDescent="0.2">
      <c r="A102" s="484"/>
      <c r="B102" s="484"/>
      <c r="C102" s="485"/>
      <c r="D102" s="488" t="s">
        <v>182</v>
      </c>
      <c r="E102" s="476" t="s">
        <v>331</v>
      </c>
      <c r="F102" s="624">
        <v>400</v>
      </c>
    </row>
    <row r="103" spans="1:6" s="469" customFormat="1" x14ac:dyDescent="0.2">
      <c r="A103" s="484"/>
      <c r="B103" s="484"/>
      <c r="C103" s="485"/>
      <c r="D103" s="488" t="s">
        <v>201</v>
      </c>
      <c r="E103" s="476" t="s">
        <v>329</v>
      </c>
      <c r="F103" s="624">
        <v>1000</v>
      </c>
    </row>
    <row r="104" spans="1:6" s="469" customFormat="1" x14ac:dyDescent="0.2">
      <c r="A104" s="484"/>
      <c r="B104" s="484"/>
      <c r="C104" s="472" t="s">
        <v>219</v>
      </c>
      <c r="D104" s="472"/>
      <c r="E104" s="473" t="s">
        <v>220</v>
      </c>
      <c r="F104" s="622">
        <f>F105</f>
        <v>1329</v>
      </c>
    </row>
    <row r="105" spans="1:6" s="469" customFormat="1" x14ac:dyDescent="0.2">
      <c r="A105" s="484"/>
      <c r="B105" s="484"/>
      <c r="C105" s="488"/>
      <c r="D105" s="488" t="s">
        <v>216</v>
      </c>
      <c r="E105" s="476" t="s">
        <v>218</v>
      </c>
      <c r="F105" s="624">
        <v>1329</v>
      </c>
    </row>
    <row r="106" spans="1:6" s="462" customFormat="1" x14ac:dyDescent="0.2">
      <c r="A106" s="675"/>
      <c r="B106" s="734"/>
      <c r="C106" s="463" t="s">
        <v>28</v>
      </c>
      <c r="D106" s="464"/>
      <c r="E106" s="465" t="s">
        <v>296</v>
      </c>
      <c r="F106" s="733">
        <f>F107+F108</f>
        <v>17917.45</v>
      </c>
    </row>
    <row r="107" spans="1:6" s="469" customFormat="1" x14ac:dyDescent="0.2">
      <c r="A107" s="494"/>
      <c r="B107" s="735"/>
      <c r="C107" s="737"/>
      <c r="D107" s="466" t="s">
        <v>199</v>
      </c>
      <c r="E107" s="467" t="s">
        <v>297</v>
      </c>
      <c r="F107" s="468">
        <v>10300</v>
      </c>
    </row>
    <row r="108" spans="1:6" s="469" customFormat="1" x14ac:dyDescent="0.2">
      <c r="A108" s="494"/>
      <c r="B108" s="736"/>
      <c r="C108" s="739"/>
      <c r="D108" s="475" t="s">
        <v>172</v>
      </c>
      <c r="E108" s="476" t="s">
        <v>298</v>
      </c>
      <c r="F108" s="617">
        <v>7617.45</v>
      </c>
    </row>
    <row r="109" spans="1:6" s="469" customFormat="1" ht="15.75" x14ac:dyDescent="0.2">
      <c r="A109" s="647"/>
      <c r="B109" s="730" t="s">
        <v>221</v>
      </c>
      <c r="C109" s="731"/>
      <c r="D109" s="731"/>
      <c r="E109" s="646" t="s">
        <v>222</v>
      </c>
      <c r="F109" s="732">
        <f>F110</f>
        <v>669.2</v>
      </c>
    </row>
    <row r="110" spans="1:6" s="469" customFormat="1" x14ac:dyDescent="0.2">
      <c r="A110" s="484"/>
      <c r="B110" s="484"/>
      <c r="C110" s="472" t="s">
        <v>168</v>
      </c>
      <c r="D110" s="472"/>
      <c r="E110" s="473" t="s">
        <v>48</v>
      </c>
      <c r="F110" s="622">
        <f>F111</f>
        <v>669.2</v>
      </c>
    </row>
    <row r="111" spans="1:6" s="469" customFormat="1" x14ac:dyDescent="0.2">
      <c r="A111" s="484"/>
      <c r="B111" s="484"/>
      <c r="C111" s="495"/>
      <c r="D111" s="488" t="s">
        <v>173</v>
      </c>
      <c r="E111" s="476" t="s">
        <v>223</v>
      </c>
      <c r="F111" s="624">
        <v>669.2</v>
      </c>
    </row>
    <row r="112" spans="1:6" s="469" customFormat="1" ht="15.75" x14ac:dyDescent="0.2">
      <c r="A112" s="647"/>
      <c r="B112" s="480" t="s">
        <v>224</v>
      </c>
      <c r="C112" s="481"/>
      <c r="D112" s="481"/>
      <c r="E112" s="482" t="s">
        <v>118</v>
      </c>
      <c r="F112" s="621">
        <f>F115+F133+F113</f>
        <v>79822.420000000013</v>
      </c>
    </row>
    <row r="113" spans="1:6" s="469" customFormat="1" x14ac:dyDescent="0.2">
      <c r="A113" s="484"/>
      <c r="B113" s="483"/>
      <c r="C113" s="472" t="s">
        <v>198</v>
      </c>
      <c r="D113" s="472"/>
      <c r="E113" s="473" t="s">
        <v>156</v>
      </c>
      <c r="F113" s="622">
        <f>SUM(F114:F114)</f>
        <v>1300</v>
      </c>
    </row>
    <row r="114" spans="1:6" s="469" customFormat="1" ht="22.5" x14ac:dyDescent="0.2">
      <c r="A114" s="484"/>
      <c r="B114" s="484"/>
      <c r="C114" s="485"/>
      <c r="D114" s="486" t="s">
        <v>170</v>
      </c>
      <c r="E114" s="487" t="s">
        <v>332</v>
      </c>
      <c r="F114" s="623">
        <v>1300</v>
      </c>
    </row>
    <row r="115" spans="1:6" s="469" customFormat="1" x14ac:dyDescent="0.2">
      <c r="A115" s="484"/>
      <c r="B115" s="484"/>
      <c r="C115" s="472" t="s">
        <v>168</v>
      </c>
      <c r="D115" s="472"/>
      <c r="E115" s="473" t="s">
        <v>48</v>
      </c>
      <c r="F115" s="622">
        <f>SUM(F116:F132)</f>
        <v>46722.420000000006</v>
      </c>
    </row>
    <row r="116" spans="1:6" s="469" customFormat="1" ht="22.5" x14ac:dyDescent="0.2">
      <c r="A116" s="484"/>
      <c r="B116" s="484"/>
      <c r="C116" s="485"/>
      <c r="D116" s="486" t="s">
        <v>199</v>
      </c>
      <c r="E116" s="487" t="s">
        <v>334</v>
      </c>
      <c r="F116" s="623">
        <v>1500</v>
      </c>
    </row>
    <row r="117" spans="1:6" s="469" customFormat="1" x14ac:dyDescent="0.2">
      <c r="A117" s="484"/>
      <c r="B117" s="484"/>
      <c r="C117" s="485"/>
      <c r="D117" s="488" t="s">
        <v>176</v>
      </c>
      <c r="E117" s="476" t="s">
        <v>228</v>
      </c>
      <c r="F117" s="624">
        <v>2000</v>
      </c>
    </row>
    <row r="118" spans="1:6" s="469" customFormat="1" x14ac:dyDescent="0.2">
      <c r="A118" s="484"/>
      <c r="B118" s="484"/>
      <c r="C118" s="485"/>
      <c r="D118" s="486" t="s">
        <v>169</v>
      </c>
      <c r="E118" s="487" t="s">
        <v>225</v>
      </c>
      <c r="F118" s="623">
        <v>3500</v>
      </c>
    </row>
    <row r="119" spans="1:6" s="469" customFormat="1" ht="22.5" x14ac:dyDescent="0.2">
      <c r="A119" s="484"/>
      <c r="B119" s="484"/>
      <c r="C119" s="485"/>
      <c r="D119" s="486" t="s">
        <v>170</v>
      </c>
      <c r="E119" s="476" t="s">
        <v>335</v>
      </c>
      <c r="F119" s="623">
        <v>5000</v>
      </c>
    </row>
    <row r="120" spans="1:6" s="469" customFormat="1" ht="56.25" x14ac:dyDescent="0.2">
      <c r="A120" s="484"/>
      <c r="B120" s="484"/>
      <c r="C120" s="485"/>
      <c r="D120" s="486" t="s">
        <v>172</v>
      </c>
      <c r="E120" s="487" t="s">
        <v>336</v>
      </c>
      <c r="F120" s="623">
        <v>4200</v>
      </c>
    </row>
    <row r="121" spans="1:6" s="469" customFormat="1" ht="22.5" x14ac:dyDescent="0.2">
      <c r="A121" s="484"/>
      <c r="B121" s="484"/>
      <c r="C121" s="485"/>
      <c r="D121" s="486" t="s">
        <v>177</v>
      </c>
      <c r="E121" s="487" t="s">
        <v>337</v>
      </c>
      <c r="F121" s="623">
        <v>2819.27</v>
      </c>
    </row>
    <row r="122" spans="1:6" s="469" customFormat="1" x14ac:dyDescent="0.2">
      <c r="A122" s="484"/>
      <c r="B122" s="484"/>
      <c r="C122" s="485"/>
      <c r="D122" s="488" t="s">
        <v>214</v>
      </c>
      <c r="E122" s="476" t="s">
        <v>226</v>
      </c>
      <c r="F122" s="624">
        <v>2000</v>
      </c>
    </row>
    <row r="123" spans="1:6" s="469" customFormat="1" x14ac:dyDescent="0.2">
      <c r="A123" s="484"/>
      <c r="B123" s="484"/>
      <c r="C123" s="485"/>
      <c r="D123" s="486"/>
      <c r="E123" s="487"/>
      <c r="F123" s="623">
        <v>0</v>
      </c>
    </row>
    <row r="124" spans="1:6" s="469" customFormat="1" x14ac:dyDescent="0.2">
      <c r="A124" s="484"/>
      <c r="B124" s="484"/>
      <c r="C124" s="485"/>
      <c r="D124" s="486" t="s">
        <v>179</v>
      </c>
      <c r="E124" s="487" t="s">
        <v>338</v>
      </c>
      <c r="F124" s="623">
        <v>979.75</v>
      </c>
    </row>
    <row r="125" spans="1:6" s="469" customFormat="1" x14ac:dyDescent="0.2">
      <c r="A125" s="484"/>
      <c r="B125" s="484"/>
      <c r="C125" s="485"/>
      <c r="D125" s="486" t="s">
        <v>216</v>
      </c>
      <c r="E125" s="487" t="s">
        <v>227</v>
      </c>
      <c r="F125" s="623">
        <v>1500</v>
      </c>
    </row>
    <row r="126" spans="1:6" s="469" customFormat="1" x14ac:dyDescent="0.2">
      <c r="A126" s="484"/>
      <c r="B126" s="484"/>
      <c r="C126" s="485"/>
      <c r="D126" s="486" t="s">
        <v>180</v>
      </c>
      <c r="E126" s="487" t="s">
        <v>339</v>
      </c>
      <c r="F126" s="623">
        <v>2300</v>
      </c>
    </row>
    <row r="127" spans="1:6" s="469" customFormat="1" x14ac:dyDescent="0.2">
      <c r="A127" s="484"/>
      <c r="B127" s="484"/>
      <c r="C127" s="485"/>
      <c r="D127" s="488" t="s">
        <v>173</v>
      </c>
      <c r="E127" s="476" t="s">
        <v>273</v>
      </c>
      <c r="F127" s="624">
        <v>3500</v>
      </c>
    </row>
    <row r="128" spans="1:6" s="469" customFormat="1" x14ac:dyDescent="0.2">
      <c r="A128" s="484"/>
      <c r="B128" s="484"/>
      <c r="C128" s="485"/>
      <c r="D128" s="488" t="s">
        <v>181</v>
      </c>
      <c r="E128" s="476" t="s">
        <v>228</v>
      </c>
      <c r="F128" s="624">
        <v>6500</v>
      </c>
    </row>
    <row r="129" spans="1:6" s="469" customFormat="1" ht="33.75" x14ac:dyDescent="0.2">
      <c r="A129" s="484"/>
      <c r="B129" s="484"/>
      <c r="C129" s="485"/>
      <c r="D129" s="488" t="s">
        <v>187</v>
      </c>
      <c r="E129" s="476" t="s">
        <v>340</v>
      </c>
      <c r="F129" s="624">
        <v>3583.67</v>
      </c>
    </row>
    <row r="130" spans="1:6" s="469" customFormat="1" x14ac:dyDescent="0.2">
      <c r="A130" s="484"/>
      <c r="B130" s="484"/>
      <c r="C130" s="485"/>
      <c r="D130" s="488" t="s">
        <v>192</v>
      </c>
      <c r="E130" s="476" t="s">
        <v>229</v>
      </c>
      <c r="F130" s="624">
        <v>2300</v>
      </c>
    </row>
    <row r="131" spans="1:6" s="469" customFormat="1" x14ac:dyDescent="0.2">
      <c r="A131" s="484"/>
      <c r="B131" s="484"/>
      <c r="C131" s="485"/>
      <c r="D131" s="488" t="s">
        <v>182</v>
      </c>
      <c r="E131" s="476" t="s">
        <v>230</v>
      </c>
      <c r="F131" s="624">
        <v>3500</v>
      </c>
    </row>
    <row r="132" spans="1:6" s="469" customFormat="1" ht="22.5" x14ac:dyDescent="0.2">
      <c r="A132" s="484"/>
      <c r="B132" s="484"/>
      <c r="C132" s="485"/>
      <c r="D132" s="488" t="s">
        <v>201</v>
      </c>
      <c r="E132" s="476" t="s">
        <v>341</v>
      </c>
      <c r="F132" s="624">
        <v>1539.73</v>
      </c>
    </row>
    <row r="133" spans="1:6" s="469" customFormat="1" x14ac:dyDescent="0.2">
      <c r="A133" s="484"/>
      <c r="B133" s="484"/>
      <c r="C133" s="472" t="s">
        <v>171</v>
      </c>
      <c r="D133" s="472"/>
      <c r="E133" s="473" t="s">
        <v>49</v>
      </c>
      <c r="F133" s="622">
        <f>SUM(F134:F146)</f>
        <v>31800</v>
      </c>
    </row>
    <row r="134" spans="1:6" s="469" customFormat="1" x14ac:dyDescent="0.2">
      <c r="A134" s="484"/>
      <c r="B134" s="484"/>
      <c r="C134" s="485"/>
      <c r="D134" s="486" t="s">
        <v>199</v>
      </c>
      <c r="E134" s="487" t="s">
        <v>231</v>
      </c>
      <c r="F134" s="623">
        <v>3000</v>
      </c>
    </row>
    <row r="135" spans="1:6" s="469" customFormat="1" x14ac:dyDescent="0.2">
      <c r="A135" s="484"/>
      <c r="B135" s="484"/>
      <c r="C135" s="485"/>
      <c r="D135" s="488" t="s">
        <v>176</v>
      </c>
      <c r="E135" s="476" t="s">
        <v>228</v>
      </c>
      <c r="F135" s="624">
        <v>1000</v>
      </c>
    </row>
    <row r="136" spans="1:6" s="469" customFormat="1" x14ac:dyDescent="0.2">
      <c r="A136" s="484"/>
      <c r="B136" s="484"/>
      <c r="C136" s="485"/>
      <c r="D136" s="488" t="s">
        <v>169</v>
      </c>
      <c r="E136" s="487" t="s">
        <v>225</v>
      </c>
      <c r="F136" s="624">
        <v>1500</v>
      </c>
    </row>
    <row r="137" spans="1:6" s="469" customFormat="1" x14ac:dyDescent="0.2">
      <c r="A137" s="484"/>
      <c r="B137" s="484"/>
      <c r="C137" s="485"/>
      <c r="D137" s="486" t="s">
        <v>170</v>
      </c>
      <c r="E137" s="487" t="s">
        <v>228</v>
      </c>
      <c r="F137" s="623">
        <v>1700</v>
      </c>
    </row>
    <row r="138" spans="1:6" s="469" customFormat="1" x14ac:dyDescent="0.2">
      <c r="A138" s="484"/>
      <c r="B138" s="484"/>
      <c r="C138" s="485"/>
      <c r="D138" s="486" t="s">
        <v>172</v>
      </c>
      <c r="E138" s="487" t="s">
        <v>275</v>
      </c>
      <c r="F138" s="623">
        <v>1500</v>
      </c>
    </row>
    <row r="139" spans="1:6" s="469" customFormat="1" x14ac:dyDescent="0.2">
      <c r="A139" s="484"/>
      <c r="B139" s="484"/>
      <c r="C139" s="485"/>
      <c r="D139" s="486" t="s">
        <v>177</v>
      </c>
      <c r="E139" s="487" t="s">
        <v>225</v>
      </c>
      <c r="F139" s="623">
        <v>1000</v>
      </c>
    </row>
    <row r="140" spans="1:6" s="469" customFormat="1" x14ac:dyDescent="0.2">
      <c r="A140" s="484"/>
      <c r="B140" s="484"/>
      <c r="C140" s="485"/>
      <c r="D140" s="488" t="s">
        <v>214</v>
      </c>
      <c r="E140" s="476" t="s">
        <v>226</v>
      </c>
      <c r="F140" s="624">
        <v>5000</v>
      </c>
    </row>
    <row r="141" spans="1:6" s="469" customFormat="1" x14ac:dyDescent="0.2">
      <c r="A141" s="484"/>
      <c r="B141" s="484"/>
      <c r="C141" s="485"/>
      <c r="D141" s="486" t="s">
        <v>216</v>
      </c>
      <c r="E141" s="487" t="s">
        <v>227</v>
      </c>
      <c r="F141" s="623">
        <v>2000</v>
      </c>
    </row>
    <row r="142" spans="1:6" s="469" customFormat="1" x14ac:dyDescent="0.2">
      <c r="A142" s="484"/>
      <c r="B142" s="484"/>
      <c r="C142" s="485"/>
      <c r="D142" s="486" t="s">
        <v>180</v>
      </c>
      <c r="E142" s="487" t="s">
        <v>339</v>
      </c>
      <c r="F142" s="623">
        <v>700</v>
      </c>
    </row>
    <row r="143" spans="1:6" s="469" customFormat="1" x14ac:dyDescent="0.2">
      <c r="A143" s="484"/>
      <c r="B143" s="484"/>
      <c r="C143" s="485"/>
      <c r="D143" s="486" t="s">
        <v>187</v>
      </c>
      <c r="E143" s="487" t="s">
        <v>231</v>
      </c>
      <c r="F143" s="623">
        <v>3000</v>
      </c>
    </row>
    <row r="144" spans="1:6" s="469" customFormat="1" x14ac:dyDescent="0.2">
      <c r="A144" s="484"/>
      <c r="B144" s="484"/>
      <c r="C144" s="485"/>
      <c r="D144" s="486" t="s">
        <v>192</v>
      </c>
      <c r="E144" s="476" t="s">
        <v>229</v>
      </c>
      <c r="F144" s="623">
        <v>2000</v>
      </c>
    </row>
    <row r="145" spans="1:6" s="469" customFormat="1" x14ac:dyDescent="0.2">
      <c r="A145" s="484"/>
      <c r="B145" s="484"/>
      <c r="C145" s="485"/>
      <c r="D145" s="488" t="s">
        <v>182</v>
      </c>
      <c r="E145" s="476" t="s">
        <v>230</v>
      </c>
      <c r="F145" s="624">
        <v>2500</v>
      </c>
    </row>
    <row r="146" spans="1:6" s="469" customFormat="1" ht="22.5" x14ac:dyDescent="0.2">
      <c r="A146" s="484"/>
      <c r="B146" s="484"/>
      <c r="C146" s="485"/>
      <c r="D146" s="488" t="s">
        <v>201</v>
      </c>
      <c r="E146" s="476" t="s">
        <v>341</v>
      </c>
      <c r="F146" s="624">
        <v>6900</v>
      </c>
    </row>
    <row r="147" spans="1:6" s="469" customFormat="1" x14ac:dyDescent="0.2">
      <c r="A147" s="477" t="s">
        <v>232</v>
      </c>
      <c r="B147" s="477"/>
      <c r="C147" s="477"/>
      <c r="D147" s="477"/>
      <c r="E147" s="479" t="s">
        <v>233</v>
      </c>
      <c r="F147" s="619">
        <f>F152+F148</f>
        <v>67443.59</v>
      </c>
    </row>
    <row r="148" spans="1:6" s="740" customFormat="1" x14ac:dyDescent="0.2">
      <c r="A148" s="496"/>
      <c r="B148" s="741" t="s">
        <v>379</v>
      </c>
      <c r="C148" s="743"/>
      <c r="D148" s="743"/>
      <c r="E148" s="744" t="s">
        <v>407</v>
      </c>
      <c r="F148" s="745">
        <f>F149</f>
        <v>18350.95</v>
      </c>
    </row>
    <row r="149" spans="1:6" s="740" customFormat="1" x14ac:dyDescent="0.2">
      <c r="A149" s="496"/>
      <c r="B149" s="742"/>
      <c r="C149" s="746" t="s">
        <v>28</v>
      </c>
      <c r="D149" s="746"/>
      <c r="E149" s="747" t="s">
        <v>296</v>
      </c>
      <c r="F149" s="748">
        <f>F150+F151</f>
        <v>18350.95</v>
      </c>
    </row>
    <row r="150" spans="1:6" s="469" customFormat="1" ht="16.5" customHeight="1" x14ac:dyDescent="0.2">
      <c r="A150" s="494"/>
      <c r="B150" s="735"/>
      <c r="C150" s="738"/>
      <c r="D150" s="470" t="s">
        <v>169</v>
      </c>
      <c r="E150" s="471" t="s">
        <v>1248</v>
      </c>
      <c r="F150" s="468">
        <v>5606.59</v>
      </c>
    </row>
    <row r="151" spans="1:6" s="469" customFormat="1" ht="33.75" x14ac:dyDescent="0.2">
      <c r="A151" s="494"/>
      <c r="B151" s="735"/>
      <c r="C151" s="738"/>
      <c r="D151" s="470" t="s">
        <v>170</v>
      </c>
      <c r="E151" s="618" t="s">
        <v>1252</v>
      </c>
      <c r="F151" s="468">
        <v>12744.36</v>
      </c>
    </row>
    <row r="152" spans="1:6" s="469" customFormat="1" ht="15.75" x14ac:dyDescent="0.2">
      <c r="A152" s="620"/>
      <c r="B152" s="480" t="s">
        <v>234</v>
      </c>
      <c r="C152" s="481"/>
      <c r="D152" s="481"/>
      <c r="E152" s="482" t="s">
        <v>118</v>
      </c>
      <c r="F152" s="621">
        <f>F168+F155+F153</f>
        <v>49092.639999999999</v>
      </c>
    </row>
    <row r="153" spans="1:6" s="469" customFormat="1" ht="15" x14ac:dyDescent="0.2">
      <c r="A153" s="620"/>
      <c r="B153" s="496"/>
      <c r="C153" s="497" t="s">
        <v>198</v>
      </c>
      <c r="D153" s="497"/>
      <c r="E153" s="498" t="s">
        <v>156</v>
      </c>
      <c r="F153" s="632">
        <f>F154</f>
        <v>2000</v>
      </c>
    </row>
    <row r="154" spans="1:6" s="469" customFormat="1" ht="15.75" x14ac:dyDescent="0.2">
      <c r="A154" s="620"/>
      <c r="B154" s="496"/>
      <c r="C154" s="499"/>
      <c r="D154" s="500" t="s">
        <v>181</v>
      </c>
      <c r="E154" s="501" t="s">
        <v>235</v>
      </c>
      <c r="F154" s="632">
        <v>2000</v>
      </c>
    </row>
    <row r="155" spans="1:6" s="469" customFormat="1" x14ac:dyDescent="0.2">
      <c r="A155" s="483"/>
      <c r="B155" s="483"/>
      <c r="C155" s="472" t="s">
        <v>168</v>
      </c>
      <c r="D155" s="472"/>
      <c r="E155" s="473" t="s">
        <v>48</v>
      </c>
      <c r="F155" s="622">
        <f>SUM(F156:F167)</f>
        <v>40092.639999999999</v>
      </c>
    </row>
    <row r="156" spans="1:6" s="469" customFormat="1" x14ac:dyDescent="0.2">
      <c r="A156" s="484"/>
      <c r="B156" s="484"/>
      <c r="C156" s="485"/>
      <c r="D156" s="488" t="s">
        <v>176</v>
      </c>
      <c r="E156" s="502" t="s">
        <v>342</v>
      </c>
      <c r="F156" s="624">
        <v>1500</v>
      </c>
    </row>
    <row r="157" spans="1:6" s="469" customFormat="1" x14ac:dyDescent="0.2">
      <c r="A157" s="484"/>
      <c r="B157" s="484"/>
      <c r="C157" s="485"/>
      <c r="D157" s="486" t="s">
        <v>169</v>
      </c>
      <c r="E157" s="487" t="s">
        <v>236</v>
      </c>
      <c r="F157" s="623">
        <v>0</v>
      </c>
    </row>
    <row r="158" spans="1:6" s="469" customFormat="1" x14ac:dyDescent="0.2">
      <c r="A158" s="484"/>
      <c r="B158" s="484"/>
      <c r="C158" s="485"/>
      <c r="D158" s="486" t="s">
        <v>170</v>
      </c>
      <c r="E158" s="487" t="s">
        <v>237</v>
      </c>
      <c r="F158" s="623">
        <v>2500</v>
      </c>
    </row>
    <row r="159" spans="1:6" s="469" customFormat="1" ht="33.75" x14ac:dyDescent="0.2">
      <c r="A159" s="484"/>
      <c r="B159" s="484"/>
      <c r="C159" s="485"/>
      <c r="D159" s="486" t="s">
        <v>172</v>
      </c>
      <c r="E159" s="487" t="s">
        <v>343</v>
      </c>
      <c r="F159" s="623">
        <v>5700</v>
      </c>
    </row>
    <row r="160" spans="1:6" s="469" customFormat="1" x14ac:dyDescent="0.2">
      <c r="A160" s="484"/>
      <c r="B160" s="484"/>
      <c r="C160" s="485"/>
      <c r="D160" s="486" t="s">
        <v>177</v>
      </c>
      <c r="E160" s="487" t="s">
        <v>344</v>
      </c>
      <c r="F160" s="623">
        <v>1500</v>
      </c>
    </row>
    <row r="161" spans="1:6" s="469" customFormat="1" x14ac:dyDescent="0.2">
      <c r="A161" s="484"/>
      <c r="B161" s="484"/>
      <c r="C161" s="485"/>
      <c r="D161" s="488" t="s">
        <v>214</v>
      </c>
      <c r="E161" s="476" t="s">
        <v>345</v>
      </c>
      <c r="F161" s="624">
        <v>6792.64</v>
      </c>
    </row>
    <row r="162" spans="1:6" s="469" customFormat="1" ht="22.5" x14ac:dyDescent="0.2">
      <c r="A162" s="484"/>
      <c r="B162" s="484"/>
      <c r="C162" s="485"/>
      <c r="D162" s="488" t="s">
        <v>216</v>
      </c>
      <c r="E162" s="476" t="s">
        <v>346</v>
      </c>
      <c r="F162" s="624">
        <v>5000</v>
      </c>
    </row>
    <row r="163" spans="1:6" s="469" customFormat="1" x14ac:dyDescent="0.2">
      <c r="A163" s="484"/>
      <c r="B163" s="484"/>
      <c r="C163" s="485"/>
      <c r="D163" s="488" t="s">
        <v>180</v>
      </c>
      <c r="E163" s="476" t="s">
        <v>347</v>
      </c>
      <c r="F163" s="624">
        <v>500</v>
      </c>
    </row>
    <row r="164" spans="1:6" s="469" customFormat="1" ht="22.5" x14ac:dyDescent="0.2">
      <c r="A164" s="484"/>
      <c r="B164" s="484"/>
      <c r="C164" s="485"/>
      <c r="D164" s="488" t="s">
        <v>173</v>
      </c>
      <c r="E164" s="476" t="s">
        <v>348</v>
      </c>
      <c r="F164" s="624">
        <v>3600</v>
      </c>
    </row>
    <row r="165" spans="1:6" s="469" customFormat="1" ht="33.75" x14ac:dyDescent="0.2">
      <c r="A165" s="484"/>
      <c r="B165" s="484"/>
      <c r="C165" s="485"/>
      <c r="D165" s="488" t="s">
        <v>181</v>
      </c>
      <c r="E165" s="476" t="s">
        <v>349</v>
      </c>
      <c r="F165" s="624">
        <v>9500</v>
      </c>
    </row>
    <row r="166" spans="1:6" s="469" customFormat="1" x14ac:dyDescent="0.2">
      <c r="A166" s="484"/>
      <c r="B166" s="484"/>
      <c r="C166" s="485"/>
      <c r="D166" s="488" t="s">
        <v>187</v>
      </c>
      <c r="E166" s="476" t="s">
        <v>238</v>
      </c>
      <c r="F166" s="624">
        <v>3000</v>
      </c>
    </row>
    <row r="167" spans="1:6" s="469" customFormat="1" x14ac:dyDescent="0.2">
      <c r="A167" s="484"/>
      <c r="B167" s="484"/>
      <c r="C167" s="485"/>
      <c r="D167" s="488" t="s">
        <v>182</v>
      </c>
      <c r="E167" s="461" t="s">
        <v>350</v>
      </c>
      <c r="F167" s="624">
        <v>500</v>
      </c>
    </row>
    <row r="168" spans="1:6" s="469" customFormat="1" x14ac:dyDescent="0.2">
      <c r="A168" s="484"/>
      <c r="B168" s="484"/>
      <c r="C168" s="472" t="s">
        <v>171</v>
      </c>
      <c r="D168" s="472"/>
      <c r="E168" s="473" t="s">
        <v>49</v>
      </c>
      <c r="F168" s="622">
        <f>SUM(F169:F170)</f>
        <v>7000</v>
      </c>
    </row>
    <row r="169" spans="1:6" s="469" customFormat="1" x14ac:dyDescent="0.2">
      <c r="A169" s="484"/>
      <c r="B169" s="484"/>
      <c r="C169" s="485"/>
      <c r="D169" s="488" t="s">
        <v>170</v>
      </c>
      <c r="E169" s="476" t="s">
        <v>351</v>
      </c>
      <c r="F169" s="624">
        <v>2000</v>
      </c>
    </row>
    <row r="170" spans="1:6" s="469" customFormat="1" ht="22.5" x14ac:dyDescent="0.2">
      <c r="A170" s="484"/>
      <c r="B170" s="484"/>
      <c r="C170" s="485"/>
      <c r="D170" s="488" t="s">
        <v>216</v>
      </c>
      <c r="E170" s="476" t="s">
        <v>346</v>
      </c>
      <c r="F170" s="624">
        <v>5000</v>
      </c>
    </row>
    <row r="171" spans="1:6" ht="23.25" customHeight="1" x14ac:dyDescent="0.2">
      <c r="A171" s="999"/>
      <c r="B171" s="1000"/>
      <c r="C171" s="1000"/>
      <c r="D171" s="648"/>
      <c r="E171" s="649" t="s">
        <v>239</v>
      </c>
      <c r="F171" s="650">
        <f>F147+F71+F50+F41+F32+F9+F26</f>
        <v>355229.86</v>
      </c>
    </row>
    <row r="172" spans="1:6" x14ac:dyDescent="0.2">
      <c r="A172" s="749"/>
      <c r="B172" s="457"/>
      <c r="C172" s="457"/>
      <c r="D172" s="457"/>
      <c r="E172" s="758" t="s">
        <v>408</v>
      </c>
      <c r="F172" s="750"/>
    </row>
    <row r="173" spans="1:6" x14ac:dyDescent="0.2">
      <c r="A173" s="751"/>
      <c r="B173" s="457"/>
      <c r="C173" s="457"/>
      <c r="D173" s="457"/>
      <c r="E173" s="752" t="s">
        <v>409</v>
      </c>
      <c r="F173" s="753">
        <f>F171-F174</f>
        <v>285461.45999999996</v>
      </c>
    </row>
    <row r="174" spans="1:6" s="459" customFormat="1" x14ac:dyDescent="0.2">
      <c r="A174" s="754"/>
      <c r="B174" s="755"/>
      <c r="C174" s="755"/>
      <c r="D174" s="755"/>
      <c r="E174" s="756" t="s">
        <v>410</v>
      </c>
      <c r="F174" s="757">
        <f>F106+F39+F30+F24+F149</f>
        <v>69768.399999999994</v>
      </c>
    </row>
  </sheetData>
  <sheetProtection selectLockedCells="1" selectUnlockedCells="1"/>
  <mergeCells count="4">
    <mergeCell ref="A6:F6"/>
    <mergeCell ref="A171:C171"/>
    <mergeCell ref="C62:C65"/>
    <mergeCell ref="B65:B67"/>
  </mergeCells>
  <pageMargins left="0.9055118110236221" right="0" top="0.55118110236220474" bottom="0.39370078740157483" header="0.31496062992125984" footer="0.11811023622047245"/>
  <pageSetup paperSize="9" scale="90" firstPageNumber="0" orientation="portrait" r:id="rId1"/>
  <headerFooter alignWithMargins="0">
    <oddFooter>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3"/>
  <sheetViews>
    <sheetView topLeftCell="A89" zoomScaleNormal="100" workbookViewId="0">
      <selection activeCell="B108" sqref="B108"/>
    </sheetView>
  </sheetViews>
  <sheetFormatPr defaultRowHeight="12.75" x14ac:dyDescent="0.2"/>
  <cols>
    <col min="1" max="1" width="3.85546875" style="460" customWidth="1"/>
    <col min="2" max="2" width="56.85546875" style="460" customWidth="1"/>
    <col min="3" max="3" width="12.140625" style="460" customWidth="1"/>
    <col min="4" max="4" width="13.42578125" style="460" customWidth="1"/>
    <col min="5" max="5" width="13.85546875" style="460" hidden="1" customWidth="1"/>
    <col min="6" max="6" width="10.42578125" style="460" hidden="1" customWidth="1"/>
    <col min="7" max="254" width="9.140625" style="460"/>
    <col min="255" max="255" width="6.7109375" style="460" customWidth="1"/>
    <col min="256" max="256" width="34.140625" style="460" customWidth="1"/>
    <col min="257" max="257" width="19" style="460" customWidth="1"/>
    <col min="258" max="258" width="27.85546875" style="460" customWidth="1"/>
    <col min="259" max="510" width="9.140625" style="460"/>
    <col min="511" max="511" width="6.7109375" style="460" customWidth="1"/>
    <col min="512" max="512" width="34.140625" style="460" customWidth="1"/>
    <col min="513" max="513" width="19" style="460" customWidth="1"/>
    <col min="514" max="514" width="27.85546875" style="460" customWidth="1"/>
    <col min="515" max="766" width="9.140625" style="460"/>
    <col min="767" max="767" width="6.7109375" style="460" customWidth="1"/>
    <col min="768" max="768" width="34.140625" style="460" customWidth="1"/>
    <col min="769" max="769" width="19" style="460" customWidth="1"/>
    <col min="770" max="770" width="27.85546875" style="460" customWidth="1"/>
    <col min="771" max="1022" width="9.140625" style="460"/>
    <col min="1023" max="1023" width="6.7109375" style="460" customWidth="1"/>
    <col min="1024" max="1024" width="34.140625" style="460" customWidth="1"/>
    <col min="1025" max="1025" width="19" style="460" customWidth="1"/>
    <col min="1026" max="1026" width="27.85546875" style="460" customWidth="1"/>
    <col min="1027" max="1278" width="9.140625" style="460"/>
    <col min="1279" max="1279" width="6.7109375" style="460" customWidth="1"/>
    <col min="1280" max="1280" width="34.140625" style="460" customWidth="1"/>
    <col min="1281" max="1281" width="19" style="460" customWidth="1"/>
    <col min="1282" max="1282" width="27.85546875" style="460" customWidth="1"/>
    <col min="1283" max="1534" width="9.140625" style="460"/>
    <col min="1535" max="1535" width="6.7109375" style="460" customWidth="1"/>
    <col min="1536" max="1536" width="34.140625" style="460" customWidth="1"/>
    <col min="1537" max="1537" width="19" style="460" customWidth="1"/>
    <col min="1538" max="1538" width="27.85546875" style="460" customWidth="1"/>
    <col min="1539" max="1790" width="9.140625" style="460"/>
    <col min="1791" max="1791" width="6.7109375" style="460" customWidth="1"/>
    <col min="1792" max="1792" width="34.140625" style="460" customWidth="1"/>
    <col min="1793" max="1793" width="19" style="460" customWidth="1"/>
    <col min="1794" max="1794" width="27.85546875" style="460" customWidth="1"/>
    <col min="1795" max="2046" width="9.140625" style="460"/>
    <col min="2047" max="2047" width="6.7109375" style="460" customWidth="1"/>
    <col min="2048" max="2048" width="34.140625" style="460" customWidth="1"/>
    <col min="2049" max="2049" width="19" style="460" customWidth="1"/>
    <col min="2050" max="2050" width="27.85546875" style="460" customWidth="1"/>
    <col min="2051" max="2302" width="9.140625" style="460"/>
    <col min="2303" max="2303" width="6.7109375" style="460" customWidth="1"/>
    <col min="2304" max="2304" width="34.140625" style="460" customWidth="1"/>
    <col min="2305" max="2305" width="19" style="460" customWidth="1"/>
    <col min="2306" max="2306" width="27.85546875" style="460" customWidth="1"/>
    <col min="2307" max="2558" width="9.140625" style="460"/>
    <col min="2559" max="2559" width="6.7109375" style="460" customWidth="1"/>
    <col min="2560" max="2560" width="34.140625" style="460" customWidth="1"/>
    <col min="2561" max="2561" width="19" style="460" customWidth="1"/>
    <col min="2562" max="2562" width="27.85546875" style="460" customWidth="1"/>
    <col min="2563" max="2814" width="9.140625" style="460"/>
    <col min="2815" max="2815" width="6.7109375" style="460" customWidth="1"/>
    <col min="2816" max="2816" width="34.140625" style="460" customWidth="1"/>
    <col min="2817" max="2817" width="19" style="460" customWidth="1"/>
    <col min="2818" max="2818" width="27.85546875" style="460" customWidth="1"/>
    <col min="2819" max="3070" width="9.140625" style="460"/>
    <col min="3071" max="3071" width="6.7109375" style="460" customWidth="1"/>
    <col min="3072" max="3072" width="34.140625" style="460" customWidth="1"/>
    <col min="3073" max="3073" width="19" style="460" customWidth="1"/>
    <col min="3074" max="3074" width="27.85546875" style="460" customWidth="1"/>
    <col min="3075" max="3326" width="9.140625" style="460"/>
    <col min="3327" max="3327" width="6.7109375" style="460" customWidth="1"/>
    <col min="3328" max="3328" width="34.140625" style="460" customWidth="1"/>
    <col min="3329" max="3329" width="19" style="460" customWidth="1"/>
    <col min="3330" max="3330" width="27.85546875" style="460" customWidth="1"/>
    <col min="3331" max="3582" width="9.140625" style="460"/>
    <col min="3583" max="3583" width="6.7109375" style="460" customWidth="1"/>
    <col min="3584" max="3584" width="34.140625" style="460" customWidth="1"/>
    <col min="3585" max="3585" width="19" style="460" customWidth="1"/>
    <col min="3586" max="3586" width="27.85546875" style="460" customWidth="1"/>
    <col min="3587" max="3838" width="9.140625" style="460"/>
    <col min="3839" max="3839" width="6.7109375" style="460" customWidth="1"/>
    <col min="3840" max="3840" width="34.140625" style="460" customWidth="1"/>
    <col min="3841" max="3841" width="19" style="460" customWidth="1"/>
    <col min="3842" max="3842" width="27.85546875" style="460" customWidth="1"/>
    <col min="3843" max="4094" width="9.140625" style="460"/>
    <col min="4095" max="4095" width="6.7109375" style="460" customWidth="1"/>
    <col min="4096" max="4096" width="34.140625" style="460" customWidth="1"/>
    <col min="4097" max="4097" width="19" style="460" customWidth="1"/>
    <col min="4098" max="4098" width="27.85546875" style="460" customWidth="1"/>
    <col min="4099" max="4350" width="9.140625" style="460"/>
    <col min="4351" max="4351" width="6.7109375" style="460" customWidth="1"/>
    <col min="4352" max="4352" width="34.140625" style="460" customWidth="1"/>
    <col min="4353" max="4353" width="19" style="460" customWidth="1"/>
    <col min="4354" max="4354" width="27.85546875" style="460" customWidth="1"/>
    <col min="4355" max="4606" width="9.140625" style="460"/>
    <col min="4607" max="4607" width="6.7109375" style="460" customWidth="1"/>
    <col min="4608" max="4608" width="34.140625" style="460" customWidth="1"/>
    <col min="4609" max="4609" width="19" style="460" customWidth="1"/>
    <col min="4610" max="4610" width="27.85546875" style="460" customWidth="1"/>
    <col min="4611" max="4862" width="9.140625" style="460"/>
    <col min="4863" max="4863" width="6.7109375" style="460" customWidth="1"/>
    <col min="4864" max="4864" width="34.140625" style="460" customWidth="1"/>
    <col min="4865" max="4865" width="19" style="460" customWidth="1"/>
    <col min="4866" max="4866" width="27.85546875" style="460" customWidth="1"/>
    <col min="4867" max="5118" width="9.140625" style="460"/>
    <col min="5119" max="5119" width="6.7109375" style="460" customWidth="1"/>
    <col min="5120" max="5120" width="34.140625" style="460" customWidth="1"/>
    <col min="5121" max="5121" width="19" style="460" customWidth="1"/>
    <col min="5122" max="5122" width="27.85546875" style="460" customWidth="1"/>
    <col min="5123" max="5374" width="9.140625" style="460"/>
    <col min="5375" max="5375" width="6.7109375" style="460" customWidth="1"/>
    <col min="5376" max="5376" width="34.140625" style="460" customWidth="1"/>
    <col min="5377" max="5377" width="19" style="460" customWidth="1"/>
    <col min="5378" max="5378" width="27.85546875" style="460" customWidth="1"/>
    <col min="5379" max="5630" width="9.140625" style="460"/>
    <col min="5631" max="5631" width="6.7109375" style="460" customWidth="1"/>
    <col min="5632" max="5632" width="34.140625" style="460" customWidth="1"/>
    <col min="5633" max="5633" width="19" style="460" customWidth="1"/>
    <col min="5634" max="5634" width="27.85546875" style="460" customWidth="1"/>
    <col min="5635" max="5886" width="9.140625" style="460"/>
    <col min="5887" max="5887" width="6.7109375" style="460" customWidth="1"/>
    <col min="5888" max="5888" width="34.140625" style="460" customWidth="1"/>
    <col min="5889" max="5889" width="19" style="460" customWidth="1"/>
    <col min="5890" max="5890" width="27.85546875" style="460" customWidth="1"/>
    <col min="5891" max="6142" width="9.140625" style="460"/>
    <col min="6143" max="6143" width="6.7109375" style="460" customWidth="1"/>
    <col min="6144" max="6144" width="34.140625" style="460" customWidth="1"/>
    <col min="6145" max="6145" width="19" style="460" customWidth="1"/>
    <col min="6146" max="6146" width="27.85546875" style="460" customWidth="1"/>
    <col min="6147" max="6398" width="9.140625" style="460"/>
    <col min="6399" max="6399" width="6.7109375" style="460" customWidth="1"/>
    <col min="6400" max="6400" width="34.140625" style="460" customWidth="1"/>
    <col min="6401" max="6401" width="19" style="460" customWidth="1"/>
    <col min="6402" max="6402" width="27.85546875" style="460" customWidth="1"/>
    <col min="6403" max="6654" width="9.140625" style="460"/>
    <col min="6655" max="6655" width="6.7109375" style="460" customWidth="1"/>
    <col min="6656" max="6656" width="34.140625" style="460" customWidth="1"/>
    <col min="6657" max="6657" width="19" style="460" customWidth="1"/>
    <col min="6658" max="6658" width="27.85546875" style="460" customWidth="1"/>
    <col min="6659" max="6910" width="9.140625" style="460"/>
    <col min="6911" max="6911" width="6.7109375" style="460" customWidth="1"/>
    <col min="6912" max="6912" width="34.140625" style="460" customWidth="1"/>
    <col min="6913" max="6913" width="19" style="460" customWidth="1"/>
    <col min="6914" max="6914" width="27.85546875" style="460" customWidth="1"/>
    <col min="6915" max="7166" width="9.140625" style="460"/>
    <col min="7167" max="7167" width="6.7109375" style="460" customWidth="1"/>
    <col min="7168" max="7168" width="34.140625" style="460" customWidth="1"/>
    <col min="7169" max="7169" width="19" style="460" customWidth="1"/>
    <col min="7170" max="7170" width="27.85546875" style="460" customWidth="1"/>
    <col min="7171" max="7422" width="9.140625" style="460"/>
    <col min="7423" max="7423" width="6.7109375" style="460" customWidth="1"/>
    <col min="7424" max="7424" width="34.140625" style="460" customWidth="1"/>
    <col min="7425" max="7425" width="19" style="460" customWidth="1"/>
    <col min="7426" max="7426" width="27.85546875" style="460" customWidth="1"/>
    <col min="7427" max="7678" width="9.140625" style="460"/>
    <col min="7679" max="7679" width="6.7109375" style="460" customWidth="1"/>
    <col min="7680" max="7680" width="34.140625" style="460" customWidth="1"/>
    <col min="7681" max="7681" width="19" style="460" customWidth="1"/>
    <col min="7682" max="7682" width="27.85546875" style="460" customWidth="1"/>
    <col min="7683" max="7934" width="9.140625" style="460"/>
    <col min="7935" max="7935" width="6.7109375" style="460" customWidth="1"/>
    <col min="7936" max="7936" width="34.140625" style="460" customWidth="1"/>
    <col min="7937" max="7937" width="19" style="460" customWidth="1"/>
    <col min="7938" max="7938" width="27.85546875" style="460" customWidth="1"/>
    <col min="7939" max="8190" width="9.140625" style="460"/>
    <col min="8191" max="8191" width="6.7109375" style="460" customWidth="1"/>
    <col min="8192" max="8192" width="34.140625" style="460" customWidth="1"/>
    <col min="8193" max="8193" width="19" style="460" customWidth="1"/>
    <col min="8194" max="8194" width="27.85546875" style="460" customWidth="1"/>
    <col min="8195" max="8446" width="9.140625" style="460"/>
    <col min="8447" max="8447" width="6.7109375" style="460" customWidth="1"/>
    <col min="8448" max="8448" width="34.140625" style="460" customWidth="1"/>
    <col min="8449" max="8449" width="19" style="460" customWidth="1"/>
    <col min="8450" max="8450" width="27.85546875" style="460" customWidth="1"/>
    <col min="8451" max="8702" width="9.140625" style="460"/>
    <col min="8703" max="8703" width="6.7109375" style="460" customWidth="1"/>
    <col min="8704" max="8704" width="34.140625" style="460" customWidth="1"/>
    <col min="8705" max="8705" width="19" style="460" customWidth="1"/>
    <col min="8706" max="8706" width="27.85546875" style="460" customWidth="1"/>
    <col min="8707" max="8958" width="9.140625" style="460"/>
    <col min="8959" max="8959" width="6.7109375" style="460" customWidth="1"/>
    <col min="8960" max="8960" width="34.140625" style="460" customWidth="1"/>
    <col min="8961" max="8961" width="19" style="460" customWidth="1"/>
    <col min="8962" max="8962" width="27.85546875" style="460" customWidth="1"/>
    <col min="8963" max="9214" width="9.140625" style="460"/>
    <col min="9215" max="9215" width="6.7109375" style="460" customWidth="1"/>
    <col min="9216" max="9216" width="34.140625" style="460" customWidth="1"/>
    <col min="9217" max="9217" width="19" style="460" customWidth="1"/>
    <col min="9218" max="9218" width="27.85546875" style="460" customWidth="1"/>
    <col min="9219" max="9470" width="9.140625" style="460"/>
    <col min="9471" max="9471" width="6.7109375" style="460" customWidth="1"/>
    <col min="9472" max="9472" width="34.140625" style="460" customWidth="1"/>
    <col min="9473" max="9473" width="19" style="460" customWidth="1"/>
    <col min="9474" max="9474" width="27.85546875" style="460" customWidth="1"/>
    <col min="9475" max="9726" width="9.140625" style="460"/>
    <col min="9727" max="9727" width="6.7109375" style="460" customWidth="1"/>
    <col min="9728" max="9728" width="34.140625" style="460" customWidth="1"/>
    <col min="9729" max="9729" width="19" style="460" customWidth="1"/>
    <col min="9730" max="9730" width="27.85546875" style="460" customWidth="1"/>
    <col min="9731" max="9982" width="9.140625" style="460"/>
    <col min="9983" max="9983" width="6.7109375" style="460" customWidth="1"/>
    <col min="9984" max="9984" width="34.140625" style="460" customWidth="1"/>
    <col min="9985" max="9985" width="19" style="460" customWidth="1"/>
    <col min="9986" max="9986" width="27.85546875" style="460" customWidth="1"/>
    <col min="9987" max="10238" width="9.140625" style="460"/>
    <col min="10239" max="10239" width="6.7109375" style="460" customWidth="1"/>
    <col min="10240" max="10240" width="34.140625" style="460" customWidth="1"/>
    <col min="10241" max="10241" width="19" style="460" customWidth="1"/>
    <col min="10242" max="10242" width="27.85546875" style="460" customWidth="1"/>
    <col min="10243" max="10494" width="9.140625" style="460"/>
    <col min="10495" max="10495" width="6.7109375" style="460" customWidth="1"/>
    <col min="10496" max="10496" width="34.140625" style="460" customWidth="1"/>
    <col min="10497" max="10497" width="19" style="460" customWidth="1"/>
    <col min="10498" max="10498" width="27.85546875" style="460" customWidth="1"/>
    <col min="10499" max="10750" width="9.140625" style="460"/>
    <col min="10751" max="10751" width="6.7109375" style="460" customWidth="1"/>
    <col min="10752" max="10752" width="34.140625" style="460" customWidth="1"/>
    <col min="10753" max="10753" width="19" style="460" customWidth="1"/>
    <col min="10754" max="10754" width="27.85546875" style="460" customWidth="1"/>
    <col min="10755" max="11006" width="9.140625" style="460"/>
    <col min="11007" max="11007" width="6.7109375" style="460" customWidth="1"/>
    <col min="11008" max="11008" width="34.140625" style="460" customWidth="1"/>
    <col min="11009" max="11009" width="19" style="460" customWidth="1"/>
    <col min="11010" max="11010" width="27.85546875" style="460" customWidth="1"/>
    <col min="11011" max="11262" width="9.140625" style="460"/>
    <col min="11263" max="11263" width="6.7109375" style="460" customWidth="1"/>
    <col min="11264" max="11264" width="34.140625" style="460" customWidth="1"/>
    <col min="11265" max="11265" width="19" style="460" customWidth="1"/>
    <col min="11266" max="11266" width="27.85546875" style="460" customWidth="1"/>
    <col min="11267" max="11518" width="9.140625" style="460"/>
    <col min="11519" max="11519" width="6.7109375" style="460" customWidth="1"/>
    <col min="11520" max="11520" width="34.140625" style="460" customWidth="1"/>
    <col min="11521" max="11521" width="19" style="460" customWidth="1"/>
    <col min="11522" max="11522" width="27.85546875" style="460" customWidth="1"/>
    <col min="11523" max="11774" width="9.140625" style="460"/>
    <col min="11775" max="11775" width="6.7109375" style="460" customWidth="1"/>
    <col min="11776" max="11776" width="34.140625" style="460" customWidth="1"/>
    <col min="11777" max="11777" width="19" style="460" customWidth="1"/>
    <col min="11778" max="11778" width="27.85546875" style="460" customWidth="1"/>
    <col min="11779" max="12030" width="9.140625" style="460"/>
    <col min="12031" max="12031" width="6.7109375" style="460" customWidth="1"/>
    <col min="12032" max="12032" width="34.140625" style="460" customWidth="1"/>
    <col min="12033" max="12033" width="19" style="460" customWidth="1"/>
    <col min="12034" max="12034" width="27.85546875" style="460" customWidth="1"/>
    <col min="12035" max="12286" width="9.140625" style="460"/>
    <col min="12287" max="12287" width="6.7109375" style="460" customWidth="1"/>
    <col min="12288" max="12288" width="34.140625" style="460" customWidth="1"/>
    <col min="12289" max="12289" width="19" style="460" customWidth="1"/>
    <col min="12290" max="12290" width="27.85546875" style="460" customWidth="1"/>
    <col min="12291" max="12542" width="9.140625" style="460"/>
    <col min="12543" max="12543" width="6.7109375" style="460" customWidth="1"/>
    <col min="12544" max="12544" width="34.140625" style="460" customWidth="1"/>
    <col min="12545" max="12545" width="19" style="460" customWidth="1"/>
    <col min="12546" max="12546" width="27.85546875" style="460" customWidth="1"/>
    <col min="12547" max="12798" width="9.140625" style="460"/>
    <col min="12799" max="12799" width="6.7109375" style="460" customWidth="1"/>
    <col min="12800" max="12800" width="34.140625" style="460" customWidth="1"/>
    <col min="12801" max="12801" width="19" style="460" customWidth="1"/>
    <col min="12802" max="12802" width="27.85546875" style="460" customWidth="1"/>
    <col min="12803" max="13054" width="9.140625" style="460"/>
    <col min="13055" max="13055" width="6.7109375" style="460" customWidth="1"/>
    <col min="13056" max="13056" width="34.140625" style="460" customWidth="1"/>
    <col min="13057" max="13057" width="19" style="460" customWidth="1"/>
    <col min="13058" max="13058" width="27.85546875" style="460" customWidth="1"/>
    <col min="13059" max="13310" width="9.140625" style="460"/>
    <col min="13311" max="13311" width="6.7109375" style="460" customWidth="1"/>
    <col min="13312" max="13312" width="34.140625" style="460" customWidth="1"/>
    <col min="13313" max="13313" width="19" style="460" customWidth="1"/>
    <col min="13314" max="13314" width="27.85546875" style="460" customWidth="1"/>
    <col min="13315" max="13566" width="9.140625" style="460"/>
    <col min="13567" max="13567" width="6.7109375" style="460" customWidth="1"/>
    <col min="13568" max="13568" width="34.140625" style="460" customWidth="1"/>
    <col min="13569" max="13569" width="19" style="460" customWidth="1"/>
    <col min="13570" max="13570" width="27.85546875" style="460" customWidth="1"/>
    <col min="13571" max="13822" width="9.140625" style="460"/>
    <col min="13823" max="13823" width="6.7109375" style="460" customWidth="1"/>
    <col min="13824" max="13824" width="34.140625" style="460" customWidth="1"/>
    <col min="13825" max="13825" width="19" style="460" customWidth="1"/>
    <col min="13826" max="13826" width="27.85546875" style="460" customWidth="1"/>
    <col min="13827" max="14078" width="9.140625" style="460"/>
    <col min="14079" max="14079" width="6.7109375" style="460" customWidth="1"/>
    <col min="14080" max="14080" width="34.140625" style="460" customWidth="1"/>
    <col min="14081" max="14081" width="19" style="460" customWidth="1"/>
    <col min="14082" max="14082" width="27.85546875" style="460" customWidth="1"/>
    <col min="14083" max="14334" width="9.140625" style="460"/>
    <col min="14335" max="14335" width="6.7109375" style="460" customWidth="1"/>
    <col min="14336" max="14336" width="34.140625" style="460" customWidth="1"/>
    <col min="14337" max="14337" width="19" style="460" customWidth="1"/>
    <col min="14338" max="14338" width="27.85546875" style="460" customWidth="1"/>
    <col min="14339" max="14590" width="9.140625" style="460"/>
    <col min="14591" max="14591" width="6.7109375" style="460" customWidth="1"/>
    <col min="14592" max="14592" width="34.140625" style="460" customWidth="1"/>
    <col min="14593" max="14593" width="19" style="460" customWidth="1"/>
    <col min="14594" max="14594" width="27.85546875" style="460" customWidth="1"/>
    <col min="14595" max="14846" width="9.140625" style="460"/>
    <col min="14847" max="14847" width="6.7109375" style="460" customWidth="1"/>
    <col min="14848" max="14848" width="34.140625" style="460" customWidth="1"/>
    <col min="14849" max="14849" width="19" style="460" customWidth="1"/>
    <col min="14850" max="14850" width="27.85546875" style="460" customWidth="1"/>
    <col min="14851" max="15102" width="9.140625" style="460"/>
    <col min="15103" max="15103" width="6.7109375" style="460" customWidth="1"/>
    <col min="15104" max="15104" width="34.140625" style="460" customWidth="1"/>
    <col min="15105" max="15105" width="19" style="460" customWidth="1"/>
    <col min="15106" max="15106" width="27.85546875" style="460" customWidth="1"/>
    <col min="15107" max="15358" width="9.140625" style="460"/>
    <col min="15359" max="15359" width="6.7109375" style="460" customWidth="1"/>
    <col min="15360" max="15360" width="34.140625" style="460" customWidth="1"/>
    <col min="15361" max="15361" width="19" style="460" customWidth="1"/>
    <col min="15362" max="15362" width="27.85546875" style="460" customWidth="1"/>
    <col min="15363" max="15614" width="9.140625" style="460"/>
    <col min="15615" max="15615" width="6.7109375" style="460" customWidth="1"/>
    <col min="15616" max="15616" width="34.140625" style="460" customWidth="1"/>
    <col min="15617" max="15617" width="19" style="460" customWidth="1"/>
    <col min="15618" max="15618" width="27.85546875" style="460" customWidth="1"/>
    <col min="15619" max="15870" width="9.140625" style="460"/>
    <col min="15871" max="15871" width="6.7109375" style="460" customWidth="1"/>
    <col min="15872" max="15872" width="34.140625" style="460" customWidth="1"/>
    <col min="15873" max="15873" width="19" style="460" customWidth="1"/>
    <col min="15874" max="15874" width="27.85546875" style="460" customWidth="1"/>
    <col min="15875" max="16126" width="9.140625" style="460"/>
    <col min="16127" max="16127" width="6.7109375" style="460" customWidth="1"/>
    <col min="16128" max="16128" width="34.140625" style="460" customWidth="1"/>
    <col min="16129" max="16129" width="19" style="460" customWidth="1"/>
    <col min="16130" max="16130" width="27.85546875" style="460" customWidth="1"/>
    <col min="16131" max="16384" width="9.140625" style="460"/>
  </cols>
  <sheetData>
    <row r="1" spans="1:6" x14ac:dyDescent="0.2">
      <c r="A1" s="814"/>
      <c r="B1" s="814"/>
      <c r="C1" s="1005" t="s">
        <v>1160</v>
      </c>
      <c r="D1" s="1005"/>
      <c r="E1" s="1005"/>
      <c r="F1" s="1005"/>
    </row>
    <row r="2" spans="1:6" ht="29.25" customHeight="1" x14ac:dyDescent="0.2">
      <c r="A2" s="1006" t="s">
        <v>1161</v>
      </c>
      <c r="B2" s="1006"/>
      <c r="C2" s="1006"/>
      <c r="D2" s="1006"/>
      <c r="E2" s="1006"/>
      <c r="F2" s="1006"/>
    </row>
    <row r="3" spans="1:6" ht="45" x14ac:dyDescent="0.2">
      <c r="A3" s="815" t="s">
        <v>5</v>
      </c>
      <c r="B3" s="816" t="s">
        <v>1162</v>
      </c>
      <c r="C3" s="817" t="s">
        <v>1163</v>
      </c>
      <c r="D3" s="818" t="s">
        <v>1164</v>
      </c>
      <c r="E3" s="819" t="s">
        <v>1165</v>
      </c>
      <c r="F3" s="820" t="s">
        <v>1166</v>
      </c>
    </row>
    <row r="4" spans="1:6" x14ac:dyDescent="0.2">
      <c r="A4" s="821" t="s">
        <v>8</v>
      </c>
      <c r="B4" s="822" t="s">
        <v>199</v>
      </c>
      <c r="C4" s="821">
        <v>276</v>
      </c>
      <c r="D4" s="823">
        <f>SUM(D5:D8)</f>
        <v>16978.559999999998</v>
      </c>
      <c r="E4" s="823">
        <f>SUM(E5:E8)</f>
        <v>12162.59</v>
      </c>
      <c r="F4" s="824">
        <f t="shared" ref="F4:F12" si="0">E4/D4</f>
        <v>0.71634991424478878</v>
      </c>
    </row>
    <row r="5" spans="1:6" x14ac:dyDescent="0.2">
      <c r="A5" s="825"/>
      <c r="B5" s="826" t="s">
        <v>1167</v>
      </c>
      <c r="C5" s="827"/>
      <c r="D5" s="828">
        <v>10300</v>
      </c>
      <c r="E5" s="829">
        <v>1500</v>
      </c>
      <c r="F5" s="830">
        <f t="shared" si="0"/>
        <v>0.14563106796116504</v>
      </c>
    </row>
    <row r="6" spans="1:6" x14ac:dyDescent="0.2">
      <c r="A6" s="825"/>
      <c r="B6" s="826" t="s">
        <v>1168</v>
      </c>
      <c r="C6" s="827"/>
      <c r="D6" s="831">
        <v>1000</v>
      </c>
      <c r="E6" s="832">
        <v>4614.95</v>
      </c>
      <c r="F6" s="833">
        <f t="shared" si="0"/>
        <v>4.6149499999999994</v>
      </c>
    </row>
    <row r="7" spans="1:6" x14ac:dyDescent="0.2">
      <c r="A7" s="825"/>
      <c r="B7" s="826" t="s">
        <v>270</v>
      </c>
      <c r="C7" s="827"/>
      <c r="D7" s="831">
        <v>1178.56</v>
      </c>
      <c r="E7" s="832"/>
      <c r="F7" s="833"/>
    </row>
    <row r="8" spans="1:6" ht="22.5" x14ac:dyDescent="0.2">
      <c r="A8" s="825"/>
      <c r="B8" s="826" t="s">
        <v>1169</v>
      </c>
      <c r="C8" s="827"/>
      <c r="D8" s="828">
        <v>4500</v>
      </c>
      <c r="E8" s="834">
        <v>6047.64</v>
      </c>
      <c r="F8" s="830">
        <f t="shared" si="0"/>
        <v>1.34392</v>
      </c>
    </row>
    <row r="9" spans="1:6" x14ac:dyDescent="0.2">
      <c r="A9" s="821" t="s">
        <v>10</v>
      </c>
      <c r="B9" s="822" t="s">
        <v>176</v>
      </c>
      <c r="C9" s="821">
        <v>406</v>
      </c>
      <c r="D9" s="823">
        <f>SUM(D10:D13)</f>
        <v>21615.559999999998</v>
      </c>
      <c r="E9" s="823">
        <f t="shared" ref="E9" si="1">SUM(E10:E13)</f>
        <v>15855.07</v>
      </c>
      <c r="F9" s="824">
        <f t="shared" si="0"/>
        <v>0.7335026249609079</v>
      </c>
    </row>
    <row r="10" spans="1:6" x14ac:dyDescent="0.2">
      <c r="A10" s="835"/>
      <c r="B10" s="836" t="s">
        <v>1170</v>
      </c>
      <c r="C10" s="835"/>
      <c r="D10" s="837">
        <v>15115.56</v>
      </c>
      <c r="E10" s="837">
        <v>7928.58</v>
      </c>
      <c r="F10" s="838">
        <f t="shared" si="0"/>
        <v>0.52453101307526817</v>
      </c>
    </row>
    <row r="11" spans="1:6" x14ac:dyDescent="0.2">
      <c r="A11" s="825"/>
      <c r="B11" s="826" t="s">
        <v>1171</v>
      </c>
      <c r="C11" s="836"/>
      <c r="D11" s="837">
        <v>2000</v>
      </c>
      <c r="E11" s="829">
        <v>5144.13</v>
      </c>
      <c r="F11" s="838">
        <f t="shared" si="0"/>
        <v>2.5720650000000003</v>
      </c>
    </row>
    <row r="12" spans="1:6" x14ac:dyDescent="0.2">
      <c r="A12" s="825"/>
      <c r="B12" s="836" t="s">
        <v>1172</v>
      </c>
      <c r="C12" s="836"/>
      <c r="D12" s="837">
        <v>3000</v>
      </c>
      <c r="E12" s="829">
        <v>2782.36</v>
      </c>
      <c r="F12" s="838">
        <f t="shared" si="0"/>
        <v>0.92745333333333335</v>
      </c>
    </row>
    <row r="13" spans="1:6" x14ac:dyDescent="0.2">
      <c r="A13" s="825"/>
      <c r="B13" s="826" t="s">
        <v>1173</v>
      </c>
      <c r="C13" s="836"/>
      <c r="D13" s="837">
        <v>1500</v>
      </c>
      <c r="E13" s="834">
        <v>0</v>
      </c>
      <c r="F13" s="838">
        <v>0</v>
      </c>
    </row>
    <row r="14" spans="1:6" x14ac:dyDescent="0.2">
      <c r="A14" s="821" t="s">
        <v>11</v>
      </c>
      <c r="B14" s="839" t="s">
        <v>169</v>
      </c>
      <c r="C14" s="821">
        <v>288</v>
      </c>
      <c r="D14" s="840">
        <f>SUM(D15:D20)</f>
        <v>17406.59</v>
      </c>
      <c r="E14" s="840">
        <f>SUM(E15:E20)</f>
        <v>12990.06</v>
      </c>
      <c r="F14" s="841">
        <f>E14/D14</f>
        <v>0.74627253241444758</v>
      </c>
    </row>
    <row r="15" spans="1:6" x14ac:dyDescent="0.2">
      <c r="A15" s="835"/>
      <c r="B15" s="842" t="s">
        <v>1247</v>
      </c>
      <c r="C15" s="835"/>
      <c r="D15" s="828">
        <v>5606.59</v>
      </c>
      <c r="E15" s="843">
        <v>0</v>
      </c>
      <c r="F15" s="830">
        <v>0</v>
      </c>
    </row>
    <row r="16" spans="1:6" x14ac:dyDescent="0.2">
      <c r="A16" s="825"/>
      <c r="B16" s="842" t="s">
        <v>1174</v>
      </c>
      <c r="C16" s="836"/>
      <c r="D16" s="828">
        <v>1300</v>
      </c>
      <c r="E16" s="843">
        <v>999.96</v>
      </c>
      <c r="F16" s="830">
        <f>E16/D16</f>
        <v>0.76919999999999999</v>
      </c>
    </row>
    <row r="17" spans="1:6" x14ac:dyDescent="0.2">
      <c r="A17" s="825"/>
      <c r="B17" s="842" t="s">
        <v>316</v>
      </c>
      <c r="C17" s="836"/>
      <c r="D17" s="828">
        <v>4000</v>
      </c>
      <c r="E17" s="843"/>
      <c r="F17" s="830"/>
    </row>
    <row r="18" spans="1:6" x14ac:dyDescent="0.2">
      <c r="A18" s="825"/>
      <c r="B18" s="842" t="s">
        <v>1175</v>
      </c>
      <c r="C18" s="836"/>
      <c r="D18" s="828">
        <v>1500</v>
      </c>
      <c r="E18" s="843">
        <v>5899.92</v>
      </c>
      <c r="F18" s="830">
        <f t="shared" ref="F18:F20" si="2">E18/D18</f>
        <v>3.9332799999999999</v>
      </c>
    </row>
    <row r="19" spans="1:6" x14ac:dyDescent="0.2">
      <c r="A19" s="825"/>
      <c r="B19" s="842" t="s">
        <v>1176</v>
      </c>
      <c r="C19" s="836"/>
      <c r="D19" s="828">
        <v>5000</v>
      </c>
      <c r="E19" s="843">
        <v>3490.18</v>
      </c>
      <c r="F19" s="830">
        <f t="shared" si="2"/>
        <v>0.69803599999999999</v>
      </c>
    </row>
    <row r="20" spans="1:6" hidden="1" x14ac:dyDescent="0.2">
      <c r="A20" s="825"/>
      <c r="B20" s="842" t="s">
        <v>1177</v>
      </c>
      <c r="C20" s="836"/>
      <c r="D20" s="828"/>
      <c r="E20" s="844">
        <v>2600</v>
      </c>
      <c r="F20" s="830" t="e">
        <f t="shared" si="2"/>
        <v>#DIV/0!</v>
      </c>
    </row>
    <row r="21" spans="1:6" x14ac:dyDescent="0.2">
      <c r="A21" s="821" t="s">
        <v>12</v>
      </c>
      <c r="B21" s="822" t="s">
        <v>170</v>
      </c>
      <c r="C21" s="821">
        <v>718</v>
      </c>
      <c r="D21" s="823">
        <f>SUM(D22:D28)</f>
        <v>32744.36</v>
      </c>
      <c r="E21" s="823">
        <f>SUM(E22:E28)</f>
        <v>22707.079999999998</v>
      </c>
      <c r="F21" s="824">
        <f>E21/D21</f>
        <v>0.69346537846517686</v>
      </c>
    </row>
    <row r="22" spans="1:6" ht="22.5" x14ac:dyDescent="0.2">
      <c r="A22" s="825"/>
      <c r="B22" s="826" t="s">
        <v>1246</v>
      </c>
      <c r="C22" s="845"/>
      <c r="D22" s="828">
        <v>12744.36</v>
      </c>
      <c r="E22" s="843">
        <v>8504</v>
      </c>
      <c r="F22" s="830">
        <f>E22/D22</f>
        <v>0.66727556346493666</v>
      </c>
    </row>
    <row r="23" spans="1:6" x14ac:dyDescent="0.2">
      <c r="A23" s="825"/>
      <c r="B23" s="845" t="s">
        <v>1178</v>
      </c>
      <c r="C23" s="845"/>
      <c r="D23" s="828">
        <v>3000</v>
      </c>
      <c r="E23" s="843">
        <v>3000</v>
      </c>
      <c r="F23" s="830">
        <f t="shared" ref="F23:F28" si="3">E23/D23</f>
        <v>1</v>
      </c>
    </row>
    <row r="24" spans="1:6" x14ac:dyDescent="0.2">
      <c r="A24" s="825"/>
      <c r="B24" s="826" t="s">
        <v>317</v>
      </c>
      <c r="C24" s="845"/>
      <c r="D24" s="828">
        <v>1500</v>
      </c>
      <c r="E24" s="843">
        <v>1499.07</v>
      </c>
      <c r="F24" s="830">
        <f t="shared" si="3"/>
        <v>0.99937999999999994</v>
      </c>
    </row>
    <row r="25" spans="1:6" x14ac:dyDescent="0.2">
      <c r="A25" s="825"/>
      <c r="B25" s="826" t="s">
        <v>1179</v>
      </c>
      <c r="C25" s="845"/>
      <c r="D25" s="828">
        <v>3000</v>
      </c>
      <c r="E25" s="843">
        <v>2443.46</v>
      </c>
      <c r="F25" s="830">
        <f t="shared" si="3"/>
        <v>0.81448666666666669</v>
      </c>
    </row>
    <row r="26" spans="1:6" hidden="1" x14ac:dyDescent="0.2">
      <c r="A26" s="825"/>
      <c r="B26" s="826" t="s">
        <v>1180</v>
      </c>
      <c r="C26" s="845"/>
      <c r="D26" s="828">
        <v>0</v>
      </c>
      <c r="E26" s="843">
        <v>729.67</v>
      </c>
      <c r="F26" s="830" t="e">
        <f t="shared" si="3"/>
        <v>#DIV/0!</v>
      </c>
    </row>
    <row r="27" spans="1:6" x14ac:dyDescent="0.2">
      <c r="A27" s="825"/>
      <c r="B27" s="845" t="s">
        <v>1172</v>
      </c>
      <c r="C27" s="845"/>
      <c r="D27" s="828">
        <v>8000</v>
      </c>
      <c r="E27" s="843">
        <v>3531.42</v>
      </c>
      <c r="F27" s="830">
        <f t="shared" si="3"/>
        <v>0.44142750000000003</v>
      </c>
    </row>
    <row r="28" spans="1:6" x14ac:dyDescent="0.2">
      <c r="A28" s="825"/>
      <c r="B28" s="826" t="s">
        <v>1181</v>
      </c>
      <c r="C28" s="845"/>
      <c r="D28" s="828">
        <v>4500</v>
      </c>
      <c r="E28" s="844">
        <v>2999.46</v>
      </c>
      <c r="F28" s="830">
        <f t="shared" si="3"/>
        <v>0.66654666666666662</v>
      </c>
    </row>
    <row r="29" spans="1:6" x14ac:dyDescent="0.2">
      <c r="A29" s="821" t="s">
        <v>13</v>
      </c>
      <c r="B29" s="822" t="s">
        <v>172</v>
      </c>
      <c r="C29" s="821">
        <v>364</v>
      </c>
      <c r="D29" s="823">
        <f>SUM(D30:D36)</f>
        <v>20117.45</v>
      </c>
      <c r="E29" s="823">
        <f>SUM(E31:E36)</f>
        <v>13566.839999999998</v>
      </c>
      <c r="F29" s="824">
        <f>E29/D29</f>
        <v>0.67438169350489241</v>
      </c>
    </row>
    <row r="30" spans="1:6" x14ac:dyDescent="0.2">
      <c r="A30" s="835"/>
      <c r="B30" s="846" t="s">
        <v>1182</v>
      </c>
      <c r="C30" s="835"/>
      <c r="D30" s="847">
        <v>7617.45</v>
      </c>
      <c r="E30" s="848"/>
      <c r="F30" s="849"/>
    </row>
    <row r="31" spans="1:6" x14ac:dyDescent="0.2">
      <c r="A31" s="825"/>
      <c r="B31" s="842" t="s">
        <v>1183</v>
      </c>
      <c r="C31" s="836"/>
      <c r="D31" s="828">
        <v>200</v>
      </c>
      <c r="E31" s="843">
        <v>200</v>
      </c>
      <c r="F31" s="830">
        <f>E31/D31</f>
        <v>1</v>
      </c>
    </row>
    <row r="32" spans="1:6" ht="22.5" x14ac:dyDescent="0.2">
      <c r="A32" s="825"/>
      <c r="B32" s="842" t="s">
        <v>1184</v>
      </c>
      <c r="C32" s="836"/>
      <c r="D32" s="828">
        <v>900</v>
      </c>
      <c r="E32" s="843">
        <v>362</v>
      </c>
      <c r="F32" s="830">
        <f t="shared" ref="F32:F36" si="4">E32/D32</f>
        <v>0.4022222222222222</v>
      </c>
    </row>
    <row r="33" spans="1:6" x14ac:dyDescent="0.2">
      <c r="A33" s="825"/>
      <c r="B33" s="842" t="s">
        <v>1185</v>
      </c>
      <c r="C33" s="836"/>
      <c r="D33" s="828">
        <v>500</v>
      </c>
      <c r="E33" s="843">
        <v>4690.6099999999997</v>
      </c>
      <c r="F33" s="830">
        <f t="shared" si="4"/>
        <v>9.381219999999999</v>
      </c>
    </row>
    <row r="34" spans="1:6" x14ac:dyDescent="0.2">
      <c r="A34" s="825"/>
      <c r="B34" s="842" t="s">
        <v>1186</v>
      </c>
      <c r="C34" s="836"/>
      <c r="D34" s="828">
        <v>1200</v>
      </c>
      <c r="E34" s="843">
        <v>459.53</v>
      </c>
      <c r="F34" s="830">
        <f t="shared" si="4"/>
        <v>0.38294166666666662</v>
      </c>
    </row>
    <row r="35" spans="1:6" x14ac:dyDescent="0.2">
      <c r="A35" s="825"/>
      <c r="B35" s="842" t="s">
        <v>275</v>
      </c>
      <c r="C35" s="836"/>
      <c r="D35" s="828">
        <v>4000</v>
      </c>
      <c r="E35" s="843">
        <v>3267.3</v>
      </c>
      <c r="F35" s="830">
        <f t="shared" si="4"/>
        <v>0.81682500000000002</v>
      </c>
    </row>
    <row r="36" spans="1:6" ht="22.5" x14ac:dyDescent="0.2">
      <c r="A36" s="825"/>
      <c r="B36" s="826" t="s">
        <v>1187</v>
      </c>
      <c r="C36" s="836"/>
      <c r="D36" s="850">
        <v>5700</v>
      </c>
      <c r="E36" s="844">
        <v>4587.3999999999996</v>
      </c>
      <c r="F36" s="830">
        <f t="shared" si="4"/>
        <v>0.80480701754385964</v>
      </c>
    </row>
    <row r="37" spans="1:6" x14ac:dyDescent="0.2">
      <c r="A37" s="821" t="s">
        <v>1188</v>
      </c>
      <c r="B37" s="822" t="s">
        <v>177</v>
      </c>
      <c r="C37" s="821">
        <v>165</v>
      </c>
      <c r="D37" s="823">
        <f>SUM(D38:D43)</f>
        <v>13019.27</v>
      </c>
      <c r="E37" s="823">
        <f>SUM(E38:E43)</f>
        <v>9727.4</v>
      </c>
      <c r="F37" s="824">
        <f>E37/D37</f>
        <v>0.7471540263010138</v>
      </c>
    </row>
    <row r="38" spans="1:6" x14ac:dyDescent="0.2">
      <c r="A38" s="825"/>
      <c r="B38" s="845" t="s">
        <v>279</v>
      </c>
      <c r="C38" s="845"/>
      <c r="D38" s="828">
        <v>3000</v>
      </c>
      <c r="E38" s="843">
        <v>1980.3</v>
      </c>
      <c r="F38" s="830">
        <f>E38/D38</f>
        <v>0.66010000000000002</v>
      </c>
    </row>
    <row r="39" spans="1:6" x14ac:dyDescent="0.2">
      <c r="A39" s="825"/>
      <c r="B39" s="845" t="s">
        <v>1249</v>
      </c>
      <c r="C39" s="845"/>
      <c r="D39" s="828">
        <v>4700</v>
      </c>
      <c r="E39" s="843">
        <v>1699.67</v>
      </c>
      <c r="F39" s="830">
        <f>E39/D39</f>
        <v>0.36163191489361701</v>
      </c>
    </row>
    <row r="40" spans="1:6" x14ac:dyDescent="0.2">
      <c r="A40" s="825"/>
      <c r="B40" s="845" t="s">
        <v>225</v>
      </c>
      <c r="C40" s="845"/>
      <c r="D40" s="828">
        <v>2919.27</v>
      </c>
      <c r="E40" s="843">
        <v>2459.0300000000002</v>
      </c>
      <c r="F40" s="830">
        <f t="shared" ref="F40:F43" si="5">E40/D40</f>
        <v>0.84234414768075583</v>
      </c>
    </row>
    <row r="41" spans="1:6" x14ac:dyDescent="0.2">
      <c r="A41" s="825"/>
      <c r="B41" s="845" t="s">
        <v>1189</v>
      </c>
      <c r="C41" s="845"/>
      <c r="D41" s="828">
        <v>900</v>
      </c>
      <c r="E41" s="843"/>
      <c r="F41" s="830"/>
    </row>
    <row r="42" spans="1:6" x14ac:dyDescent="0.2">
      <c r="A42" s="825"/>
      <c r="B42" s="845" t="s">
        <v>1177</v>
      </c>
      <c r="C42" s="845"/>
      <c r="D42" s="828">
        <v>1500</v>
      </c>
      <c r="E42" s="843">
        <v>1588.9</v>
      </c>
      <c r="F42" s="830">
        <f t="shared" si="5"/>
        <v>1.0592666666666668</v>
      </c>
    </row>
    <row r="43" spans="1:6" hidden="1" x14ac:dyDescent="0.2">
      <c r="A43" s="851"/>
      <c r="B43" s="852" t="s">
        <v>1190</v>
      </c>
      <c r="C43" s="852"/>
      <c r="D43" s="853"/>
      <c r="E43" s="844">
        <v>1999.5</v>
      </c>
      <c r="F43" s="854" t="e">
        <f t="shared" si="5"/>
        <v>#DIV/0!</v>
      </c>
    </row>
    <row r="44" spans="1:6" x14ac:dyDescent="0.2">
      <c r="A44" s="821" t="s">
        <v>1191</v>
      </c>
      <c r="B44" s="822" t="s">
        <v>214</v>
      </c>
      <c r="C44" s="821">
        <v>439</v>
      </c>
      <c r="D44" s="823">
        <f>SUM(D45:D50)</f>
        <v>22792.639999999999</v>
      </c>
      <c r="E44" s="823">
        <f>SUM(E45:E50)</f>
        <v>16433.91</v>
      </c>
      <c r="F44" s="824">
        <f>E44/D44</f>
        <v>0.72101827607508395</v>
      </c>
    </row>
    <row r="45" spans="1:6" x14ac:dyDescent="0.2">
      <c r="A45" s="825"/>
      <c r="B45" s="836" t="s">
        <v>1192</v>
      </c>
      <c r="C45" s="855"/>
      <c r="D45" s="828">
        <v>9000</v>
      </c>
      <c r="E45" s="843">
        <v>1385.51</v>
      </c>
      <c r="F45" s="830">
        <f>E45/D45</f>
        <v>0.15394555555555556</v>
      </c>
    </row>
    <row r="46" spans="1:6" hidden="1" x14ac:dyDescent="0.2">
      <c r="A46" s="825"/>
      <c r="B46" s="836" t="s">
        <v>1193</v>
      </c>
      <c r="C46" s="855"/>
      <c r="D46" s="828">
        <v>0</v>
      </c>
      <c r="E46" s="843">
        <v>1997.82</v>
      </c>
      <c r="F46" s="830" t="e">
        <f t="shared" ref="F46:F50" si="6">E46/D46</f>
        <v>#DIV/0!</v>
      </c>
    </row>
    <row r="47" spans="1:6" hidden="1" x14ac:dyDescent="0.2">
      <c r="A47" s="825"/>
      <c r="B47" s="836" t="s">
        <v>1194</v>
      </c>
      <c r="C47" s="855"/>
      <c r="D47" s="828">
        <v>0</v>
      </c>
      <c r="E47" s="843">
        <v>973.05</v>
      </c>
      <c r="F47" s="830" t="e">
        <f t="shared" si="6"/>
        <v>#DIV/0!</v>
      </c>
    </row>
    <row r="48" spans="1:6" x14ac:dyDescent="0.2">
      <c r="A48" s="825"/>
      <c r="B48" s="836" t="s">
        <v>225</v>
      </c>
      <c r="C48" s="855"/>
      <c r="D48" s="828">
        <v>7000</v>
      </c>
      <c r="E48" s="843">
        <f>1991.39+3496.56</f>
        <v>5487.95</v>
      </c>
      <c r="F48" s="830">
        <f t="shared" si="6"/>
        <v>0.78399285714285716</v>
      </c>
    </row>
    <row r="49" spans="1:6" hidden="1" x14ac:dyDescent="0.2">
      <c r="A49" s="825"/>
      <c r="B49" s="836" t="s">
        <v>1195</v>
      </c>
      <c r="C49" s="855"/>
      <c r="D49" s="828"/>
      <c r="E49" s="843">
        <v>998.5</v>
      </c>
      <c r="F49" s="830" t="e">
        <f t="shared" si="6"/>
        <v>#DIV/0!</v>
      </c>
    </row>
    <row r="50" spans="1:6" x14ac:dyDescent="0.2">
      <c r="A50" s="825"/>
      <c r="B50" s="842" t="s">
        <v>345</v>
      </c>
      <c r="C50" s="855"/>
      <c r="D50" s="828">
        <v>6792.64</v>
      </c>
      <c r="E50" s="844">
        <v>5591.08</v>
      </c>
      <c r="F50" s="830">
        <f t="shared" si="6"/>
        <v>0.82310854100909214</v>
      </c>
    </row>
    <row r="51" spans="1:6" x14ac:dyDescent="0.2">
      <c r="A51" s="821" t="s">
        <v>1196</v>
      </c>
      <c r="B51" s="822" t="s">
        <v>215</v>
      </c>
      <c r="C51" s="821">
        <v>50</v>
      </c>
      <c r="D51" s="823">
        <f>SUM(D52:D54)</f>
        <v>8917.31</v>
      </c>
      <c r="E51" s="823">
        <f>SUM(E53:E54)</f>
        <v>6339.9400000000005</v>
      </c>
      <c r="F51" s="824">
        <f>E51/D51</f>
        <v>0.71097001225705969</v>
      </c>
    </row>
    <row r="52" spans="1:6" x14ac:dyDescent="0.2">
      <c r="A52" s="835"/>
      <c r="B52" s="846" t="s">
        <v>1197</v>
      </c>
      <c r="C52" s="835"/>
      <c r="D52" s="847">
        <v>5000</v>
      </c>
      <c r="E52" s="848"/>
      <c r="F52" s="849"/>
    </row>
    <row r="53" spans="1:6" x14ac:dyDescent="0.2">
      <c r="A53" s="835"/>
      <c r="B53" s="836" t="s">
        <v>272</v>
      </c>
      <c r="C53" s="835"/>
      <c r="D53" s="828">
        <v>3917.31</v>
      </c>
      <c r="E53" s="843">
        <f>4956.06+496.12+107.5</f>
        <v>5559.68</v>
      </c>
      <c r="F53" s="830">
        <f>E53/D53</f>
        <v>1.4192596450115003</v>
      </c>
    </row>
    <row r="54" spans="1:6" hidden="1" x14ac:dyDescent="0.2">
      <c r="A54" s="851"/>
      <c r="B54" s="856" t="s">
        <v>1198</v>
      </c>
      <c r="C54" s="857"/>
      <c r="D54" s="853"/>
      <c r="E54" s="844">
        <v>780.26</v>
      </c>
      <c r="F54" s="830" t="e">
        <f>E54/D54</f>
        <v>#DIV/0!</v>
      </c>
    </row>
    <row r="55" spans="1:6" x14ac:dyDescent="0.2">
      <c r="A55" s="821" t="s">
        <v>1199</v>
      </c>
      <c r="B55" s="822" t="s">
        <v>179</v>
      </c>
      <c r="C55" s="821">
        <v>91</v>
      </c>
      <c r="D55" s="823">
        <f>SUM(D56:D61)</f>
        <v>10379.75</v>
      </c>
      <c r="E55" s="823">
        <f>SUM(E56:E61)</f>
        <v>7755.2199999999993</v>
      </c>
      <c r="F55" s="824">
        <f>E55/D55</f>
        <v>0.7471490161131048</v>
      </c>
    </row>
    <row r="56" spans="1:6" hidden="1" x14ac:dyDescent="0.2">
      <c r="A56" s="825"/>
      <c r="B56" s="826" t="s">
        <v>1200</v>
      </c>
      <c r="C56" s="855"/>
      <c r="D56" s="828"/>
      <c r="E56" s="843">
        <v>2999.97</v>
      </c>
      <c r="F56" s="830" t="e">
        <f>E56/D56</f>
        <v>#DIV/0!</v>
      </c>
    </row>
    <row r="57" spans="1:6" x14ac:dyDescent="0.2">
      <c r="A57" s="825"/>
      <c r="B57" s="826" t="s">
        <v>1201</v>
      </c>
      <c r="C57" s="855"/>
      <c r="D57" s="828">
        <v>1000</v>
      </c>
      <c r="E57" s="843">
        <v>1500</v>
      </c>
      <c r="F57" s="830">
        <f t="shared" ref="F57:F61" si="7">E57/D57</f>
        <v>1.5</v>
      </c>
    </row>
    <row r="58" spans="1:6" x14ac:dyDescent="0.2">
      <c r="A58" s="825"/>
      <c r="B58" s="836" t="s">
        <v>274</v>
      </c>
      <c r="C58" s="855"/>
      <c r="D58" s="828">
        <v>400</v>
      </c>
      <c r="E58" s="843">
        <v>200</v>
      </c>
      <c r="F58" s="830">
        <f t="shared" si="7"/>
        <v>0.5</v>
      </c>
    </row>
    <row r="59" spans="1:6" x14ac:dyDescent="0.2">
      <c r="A59" s="825"/>
      <c r="B59" s="836" t="s">
        <v>1202</v>
      </c>
      <c r="C59" s="855"/>
      <c r="D59" s="828">
        <v>8000</v>
      </c>
      <c r="E59" s="843">
        <v>335.78</v>
      </c>
      <c r="F59" s="830">
        <f t="shared" si="7"/>
        <v>4.1972499999999996E-2</v>
      </c>
    </row>
    <row r="60" spans="1:6" x14ac:dyDescent="0.2">
      <c r="A60" s="825"/>
      <c r="B60" s="836" t="s">
        <v>1203</v>
      </c>
      <c r="C60" s="855"/>
      <c r="D60" s="828">
        <v>979.75</v>
      </c>
      <c r="E60" s="843">
        <v>1419.88</v>
      </c>
      <c r="F60" s="830">
        <f t="shared" si="7"/>
        <v>1.4492268435825466</v>
      </c>
    </row>
    <row r="61" spans="1:6" hidden="1" x14ac:dyDescent="0.2">
      <c r="A61" s="851"/>
      <c r="B61" s="858" t="s">
        <v>1204</v>
      </c>
      <c r="C61" s="859"/>
      <c r="D61" s="853"/>
      <c r="E61" s="844">
        <v>1299.5899999999999</v>
      </c>
      <c r="F61" s="830" t="e">
        <f t="shared" si="7"/>
        <v>#DIV/0!</v>
      </c>
    </row>
    <row r="62" spans="1:6" x14ac:dyDescent="0.2">
      <c r="A62" s="821" t="s">
        <v>1205</v>
      </c>
      <c r="B62" s="822" t="s">
        <v>216</v>
      </c>
      <c r="C62" s="821">
        <v>501</v>
      </c>
      <c r="D62" s="823">
        <f>SUM(D63:D65)</f>
        <v>25004.14</v>
      </c>
      <c r="E62" s="823">
        <f>SUM(E63:E65)</f>
        <v>17366.25</v>
      </c>
      <c r="F62" s="824">
        <f>E62/D62</f>
        <v>0.69453498500648292</v>
      </c>
    </row>
    <row r="63" spans="1:6" ht="22.5" x14ac:dyDescent="0.2">
      <c r="A63" s="835"/>
      <c r="B63" s="879" t="s">
        <v>1250</v>
      </c>
      <c r="C63" s="835"/>
      <c r="D63" s="860">
        <v>10000</v>
      </c>
      <c r="E63" s="843">
        <v>6000</v>
      </c>
      <c r="F63" s="830">
        <f>E63/D63</f>
        <v>0.6</v>
      </c>
    </row>
    <row r="64" spans="1:6" x14ac:dyDescent="0.2">
      <c r="A64" s="835"/>
      <c r="B64" s="842" t="s">
        <v>1206</v>
      </c>
      <c r="C64" s="835"/>
      <c r="D64" s="860">
        <v>11504.14</v>
      </c>
      <c r="E64" s="843">
        <v>6874.44</v>
      </c>
      <c r="F64" s="830">
        <f t="shared" ref="F64:F65" si="8">E64/D64</f>
        <v>0.59756226888754826</v>
      </c>
    </row>
    <row r="65" spans="1:6" x14ac:dyDescent="0.2">
      <c r="A65" s="825"/>
      <c r="B65" s="842" t="s">
        <v>1207</v>
      </c>
      <c r="C65" s="855"/>
      <c r="D65" s="828">
        <v>3500</v>
      </c>
      <c r="E65" s="844">
        <v>4491.8100000000004</v>
      </c>
      <c r="F65" s="830">
        <f t="shared" si="8"/>
        <v>1.2833742857142858</v>
      </c>
    </row>
    <row r="66" spans="1:6" x14ac:dyDescent="0.2">
      <c r="A66" s="821" t="s">
        <v>1208</v>
      </c>
      <c r="B66" s="822" t="s">
        <v>180</v>
      </c>
      <c r="C66" s="821">
        <v>201</v>
      </c>
      <c r="D66" s="823">
        <f>SUM(D67:D71)</f>
        <v>14303.36</v>
      </c>
      <c r="E66" s="823">
        <f>SUM(E67:E71)</f>
        <v>10889.240000000002</v>
      </c>
      <c r="F66" s="824">
        <f>E66/D66</f>
        <v>0.76130643429236211</v>
      </c>
    </row>
    <row r="67" spans="1:6" x14ac:dyDescent="0.2">
      <c r="A67" s="825"/>
      <c r="B67" s="842" t="s">
        <v>305</v>
      </c>
      <c r="C67" s="855"/>
      <c r="D67" s="828">
        <v>9500</v>
      </c>
      <c r="E67" s="843">
        <v>2992.74</v>
      </c>
      <c r="F67" s="830">
        <f>E67/D67</f>
        <v>0.3150252631578947</v>
      </c>
    </row>
    <row r="68" spans="1:6" x14ac:dyDescent="0.2">
      <c r="A68" s="825"/>
      <c r="B68" s="861" t="s">
        <v>270</v>
      </c>
      <c r="C68" s="855"/>
      <c r="D68" s="828">
        <v>1303.3599999999999</v>
      </c>
      <c r="E68" s="843">
        <v>300</v>
      </c>
      <c r="F68" s="830">
        <f t="shared" ref="F68:F71" si="9">E68/D68</f>
        <v>0.23017431868401672</v>
      </c>
    </row>
    <row r="69" spans="1:6" x14ac:dyDescent="0.2">
      <c r="A69" s="825"/>
      <c r="B69" s="861" t="s">
        <v>339</v>
      </c>
      <c r="C69" s="855"/>
      <c r="D69" s="828">
        <v>3000</v>
      </c>
      <c r="E69" s="843">
        <v>3494.94</v>
      </c>
      <c r="F69" s="830">
        <f t="shared" si="9"/>
        <v>1.1649800000000001</v>
      </c>
    </row>
    <row r="70" spans="1:6" hidden="1" x14ac:dyDescent="0.2">
      <c r="A70" s="825"/>
      <c r="B70" s="861" t="s">
        <v>1209</v>
      </c>
      <c r="C70" s="855"/>
      <c r="D70" s="828"/>
      <c r="E70" s="843">
        <f>498.15+1488.3</f>
        <v>1986.4499999999998</v>
      </c>
      <c r="F70" s="830" t="e">
        <f t="shared" si="9"/>
        <v>#DIV/0!</v>
      </c>
    </row>
    <row r="71" spans="1:6" x14ac:dyDescent="0.2">
      <c r="A71" s="825"/>
      <c r="B71" s="836" t="s">
        <v>347</v>
      </c>
      <c r="C71" s="855"/>
      <c r="D71" s="828">
        <v>500</v>
      </c>
      <c r="E71" s="844">
        <v>2115.11</v>
      </c>
      <c r="F71" s="830">
        <f t="shared" si="9"/>
        <v>4.2302200000000001</v>
      </c>
    </row>
    <row r="72" spans="1:6" x14ac:dyDescent="0.2">
      <c r="A72" s="821" t="s">
        <v>1210</v>
      </c>
      <c r="B72" s="822" t="s">
        <v>173</v>
      </c>
      <c r="C72" s="821">
        <v>1188</v>
      </c>
      <c r="D72" s="823">
        <f>SUM(D73:D82)</f>
        <v>35669.199999999997</v>
      </c>
      <c r="E72" s="823">
        <f>SUM(E73:E82)</f>
        <v>26997.72</v>
      </c>
      <c r="F72" s="824">
        <f>E72/D72</f>
        <v>0.756891660031624</v>
      </c>
    </row>
    <row r="73" spans="1:6" hidden="1" x14ac:dyDescent="0.2">
      <c r="A73" s="862"/>
      <c r="B73" s="826" t="s">
        <v>1211</v>
      </c>
      <c r="C73" s="863"/>
      <c r="D73" s="828">
        <v>0</v>
      </c>
      <c r="E73" s="843">
        <v>9998.58</v>
      </c>
      <c r="F73" s="830" t="e">
        <f>E73/D73</f>
        <v>#DIV/0!</v>
      </c>
    </row>
    <row r="74" spans="1:6" hidden="1" x14ac:dyDescent="0.2">
      <c r="A74" s="862"/>
      <c r="B74" s="826" t="s">
        <v>1212</v>
      </c>
      <c r="C74" s="863"/>
      <c r="D74" s="828">
        <v>0</v>
      </c>
      <c r="E74" s="843">
        <v>0</v>
      </c>
      <c r="F74" s="830">
        <v>0</v>
      </c>
    </row>
    <row r="75" spans="1:6" x14ac:dyDescent="0.2">
      <c r="A75" s="864"/>
      <c r="B75" s="845" t="s">
        <v>184</v>
      </c>
      <c r="C75" s="863"/>
      <c r="D75" s="828">
        <v>2000</v>
      </c>
      <c r="E75" s="843">
        <v>2000</v>
      </c>
      <c r="F75" s="830">
        <f>E75/D75</f>
        <v>1</v>
      </c>
    </row>
    <row r="76" spans="1:6" x14ac:dyDescent="0.2">
      <c r="A76" s="862"/>
      <c r="B76" s="826" t="s">
        <v>1213</v>
      </c>
      <c r="C76" s="863"/>
      <c r="D76" s="828">
        <v>20000</v>
      </c>
      <c r="E76" s="843">
        <v>1496.93</v>
      </c>
      <c r="F76" s="830">
        <f t="shared" ref="F76:F82" si="10">E76/D76</f>
        <v>7.4846499999999996E-2</v>
      </c>
    </row>
    <row r="77" spans="1:6" x14ac:dyDescent="0.2">
      <c r="A77" s="862"/>
      <c r="B77" s="826" t="s">
        <v>1214</v>
      </c>
      <c r="C77" s="863"/>
      <c r="D77" s="828">
        <v>3900</v>
      </c>
      <c r="E77" s="843">
        <v>2200</v>
      </c>
      <c r="F77" s="830">
        <f t="shared" si="10"/>
        <v>0.5641025641025641</v>
      </c>
    </row>
    <row r="78" spans="1:6" x14ac:dyDescent="0.2">
      <c r="A78" s="862"/>
      <c r="B78" s="826" t="s">
        <v>1215</v>
      </c>
      <c r="C78" s="863"/>
      <c r="D78" s="828">
        <v>500</v>
      </c>
      <c r="E78" s="843">
        <v>900</v>
      </c>
      <c r="F78" s="830">
        <f t="shared" si="10"/>
        <v>1.8</v>
      </c>
    </row>
    <row r="79" spans="1:6" x14ac:dyDescent="0.2">
      <c r="A79" s="862"/>
      <c r="B79" s="826" t="s">
        <v>1216</v>
      </c>
      <c r="C79" s="863"/>
      <c r="D79" s="828">
        <v>669.2</v>
      </c>
      <c r="E79" s="843">
        <v>303.17</v>
      </c>
      <c r="F79" s="830">
        <f t="shared" si="10"/>
        <v>0.45303347280334727</v>
      </c>
    </row>
    <row r="80" spans="1:6" x14ac:dyDescent="0.2">
      <c r="A80" s="862"/>
      <c r="B80" s="845" t="s">
        <v>273</v>
      </c>
      <c r="C80" s="863"/>
      <c r="D80" s="828">
        <v>3500</v>
      </c>
      <c r="E80" s="843">
        <f>4170.12-70.12</f>
        <v>4100</v>
      </c>
      <c r="F80" s="830">
        <f t="shared" si="10"/>
        <v>1.1714285714285715</v>
      </c>
    </row>
    <row r="81" spans="1:6" x14ac:dyDescent="0.2">
      <c r="A81" s="862"/>
      <c r="B81" s="845" t="s">
        <v>271</v>
      </c>
      <c r="C81" s="863"/>
      <c r="D81" s="828">
        <v>1500</v>
      </c>
      <c r="E81" s="843">
        <f>1229.58+70.12</f>
        <v>1299.6999999999998</v>
      </c>
      <c r="F81" s="830">
        <f t="shared" si="10"/>
        <v>0.8664666666666665</v>
      </c>
    </row>
    <row r="82" spans="1:6" x14ac:dyDescent="0.2">
      <c r="A82" s="865"/>
      <c r="B82" s="866" t="s">
        <v>1217</v>
      </c>
      <c r="C82" s="867"/>
      <c r="D82" s="853">
        <v>3600</v>
      </c>
      <c r="E82" s="844">
        <v>4699.34</v>
      </c>
      <c r="F82" s="854">
        <f t="shared" si="10"/>
        <v>1.3053722222222222</v>
      </c>
    </row>
    <row r="83" spans="1:6" x14ac:dyDescent="0.2">
      <c r="A83" s="821" t="s">
        <v>1218</v>
      </c>
      <c r="B83" s="822" t="s">
        <v>181</v>
      </c>
      <c r="C83" s="821">
        <v>800</v>
      </c>
      <c r="D83" s="823">
        <f>SUM(D84:D90)</f>
        <v>35669.199999999997</v>
      </c>
      <c r="E83" s="823">
        <f>SUM(E84:E89)</f>
        <v>25961.599999999999</v>
      </c>
      <c r="F83" s="824">
        <f>E83/D83</f>
        <v>0.72784362979825734</v>
      </c>
    </row>
    <row r="84" spans="1:6" hidden="1" x14ac:dyDescent="0.2">
      <c r="A84" s="835"/>
      <c r="B84" s="868" t="s">
        <v>1219</v>
      </c>
      <c r="C84" s="835"/>
      <c r="D84" s="860">
        <v>0</v>
      </c>
      <c r="E84" s="843">
        <v>6500</v>
      </c>
      <c r="F84" s="830" t="e">
        <f>E84/D84</f>
        <v>#DIV/0!</v>
      </c>
    </row>
    <row r="85" spans="1:6" x14ac:dyDescent="0.2">
      <c r="A85" s="863"/>
      <c r="B85" s="836" t="s">
        <v>1220</v>
      </c>
      <c r="C85" s="863"/>
      <c r="D85" s="828">
        <v>7169.2</v>
      </c>
      <c r="E85" s="843">
        <v>5474.12</v>
      </c>
      <c r="F85" s="830">
        <f t="shared" ref="F85:F99" si="11">E85/D85</f>
        <v>0.76356078781453995</v>
      </c>
    </row>
    <row r="86" spans="1:6" x14ac:dyDescent="0.2">
      <c r="A86" s="863"/>
      <c r="B86" s="845" t="s">
        <v>1221</v>
      </c>
      <c r="C86" s="863"/>
      <c r="D86" s="828">
        <v>4000</v>
      </c>
      <c r="E86" s="843">
        <v>1499.37</v>
      </c>
      <c r="F86" s="830">
        <f t="shared" si="11"/>
        <v>0.37484249999999997</v>
      </c>
    </row>
    <row r="87" spans="1:6" x14ac:dyDescent="0.2">
      <c r="A87" s="863"/>
      <c r="B87" s="826" t="s">
        <v>1222</v>
      </c>
      <c r="C87" s="863"/>
      <c r="D87" s="828">
        <v>6500</v>
      </c>
      <c r="E87" s="843">
        <v>0</v>
      </c>
      <c r="F87" s="830">
        <f t="shared" si="11"/>
        <v>0</v>
      </c>
    </row>
    <row r="88" spans="1:6" x14ac:dyDescent="0.2">
      <c r="A88" s="863"/>
      <c r="B88" s="826" t="s">
        <v>1172</v>
      </c>
      <c r="C88" s="863"/>
      <c r="D88" s="828">
        <v>6500</v>
      </c>
      <c r="E88" s="843">
        <v>4997.46</v>
      </c>
      <c r="F88" s="830">
        <f t="shared" si="11"/>
        <v>0.76883999999999997</v>
      </c>
    </row>
    <row r="89" spans="1:6" x14ac:dyDescent="0.2">
      <c r="A89" s="863"/>
      <c r="B89" s="845" t="s">
        <v>1223</v>
      </c>
      <c r="C89" s="845"/>
      <c r="D89" s="828">
        <v>7500</v>
      </c>
      <c r="E89" s="844">
        <f>2000+5490.65</f>
        <v>7490.65</v>
      </c>
      <c r="F89" s="830">
        <f t="shared" si="11"/>
        <v>0.99875333333333327</v>
      </c>
    </row>
    <row r="90" spans="1:6" x14ac:dyDescent="0.2">
      <c r="A90" s="863"/>
      <c r="B90" s="845" t="s">
        <v>1224</v>
      </c>
      <c r="C90" s="845"/>
      <c r="D90" s="828">
        <v>4000</v>
      </c>
      <c r="E90" s="843"/>
      <c r="F90" s="830"/>
    </row>
    <row r="91" spans="1:6" x14ac:dyDescent="0.2">
      <c r="A91" s="821" t="s">
        <v>1225</v>
      </c>
      <c r="B91" s="822" t="s">
        <v>187</v>
      </c>
      <c r="C91" s="821">
        <v>321</v>
      </c>
      <c r="D91" s="823">
        <f>SUM(D92:D97)</f>
        <v>18583.669999999998</v>
      </c>
      <c r="E91" s="823">
        <f>SUM(E93:E97)</f>
        <v>13634.650000000001</v>
      </c>
      <c r="F91" s="824">
        <f t="shared" si="11"/>
        <v>0.73368984705389206</v>
      </c>
    </row>
    <row r="92" spans="1:6" x14ac:dyDescent="0.2">
      <c r="A92" s="835"/>
      <c r="B92" s="869" t="s">
        <v>1226</v>
      </c>
      <c r="C92" s="870"/>
      <c r="D92" s="871">
        <v>3000</v>
      </c>
      <c r="E92" s="848"/>
      <c r="F92" s="849"/>
    </row>
    <row r="93" spans="1:6" x14ac:dyDescent="0.2">
      <c r="A93" s="855"/>
      <c r="B93" s="846" t="s">
        <v>326</v>
      </c>
      <c r="C93" s="872"/>
      <c r="D93" s="847">
        <v>6000</v>
      </c>
      <c r="E93" s="843">
        <v>6985.49</v>
      </c>
      <c r="F93" s="830" t="e">
        <f>E93/#REF!</f>
        <v>#REF!</v>
      </c>
    </row>
    <row r="94" spans="1:6" x14ac:dyDescent="0.2">
      <c r="A94" s="855"/>
      <c r="B94" s="842" t="s">
        <v>1227</v>
      </c>
      <c r="C94" s="855"/>
      <c r="D94" s="828">
        <v>5083.67</v>
      </c>
      <c r="E94" s="843">
        <v>4245.8900000000003</v>
      </c>
      <c r="F94" s="830">
        <f t="shared" si="11"/>
        <v>0.83520173418022814</v>
      </c>
    </row>
    <row r="95" spans="1:6" x14ac:dyDescent="0.2">
      <c r="A95" s="855"/>
      <c r="B95" s="842" t="s">
        <v>1228</v>
      </c>
      <c r="C95" s="855"/>
      <c r="D95" s="828">
        <v>500</v>
      </c>
      <c r="E95" s="843"/>
      <c r="F95" s="830"/>
    </row>
    <row r="96" spans="1:6" x14ac:dyDescent="0.2">
      <c r="A96" s="855"/>
      <c r="B96" s="842" t="s">
        <v>1229</v>
      </c>
      <c r="C96" s="855"/>
      <c r="D96" s="828">
        <v>1000</v>
      </c>
      <c r="E96" s="843"/>
      <c r="F96" s="830"/>
    </row>
    <row r="97" spans="1:6" x14ac:dyDescent="0.2">
      <c r="A97" s="855"/>
      <c r="B97" s="826" t="s">
        <v>238</v>
      </c>
      <c r="C97" s="855"/>
      <c r="D97" s="828">
        <v>3000</v>
      </c>
      <c r="E97" s="844">
        <v>2403.27</v>
      </c>
      <c r="F97" s="830">
        <f t="shared" si="11"/>
        <v>0.80108999999999997</v>
      </c>
    </row>
    <row r="98" spans="1:6" x14ac:dyDescent="0.2">
      <c r="A98" s="821" t="s">
        <v>1230</v>
      </c>
      <c r="B98" s="822" t="s">
        <v>192</v>
      </c>
      <c r="C98" s="821">
        <v>242</v>
      </c>
      <c r="D98" s="823">
        <f>SUM(D99:D105)</f>
        <v>15765.8</v>
      </c>
      <c r="E98" s="823">
        <f>SUM(E99:E104)</f>
        <v>11690.25</v>
      </c>
      <c r="F98" s="824">
        <f t="shared" si="11"/>
        <v>0.74149424704106359</v>
      </c>
    </row>
    <row r="99" spans="1:6" x14ac:dyDescent="0.2">
      <c r="A99" s="863"/>
      <c r="B99" s="845" t="s">
        <v>307</v>
      </c>
      <c r="C99" s="863"/>
      <c r="D99" s="828">
        <v>4000</v>
      </c>
      <c r="E99" s="843">
        <v>1000</v>
      </c>
      <c r="F99" s="830">
        <f t="shared" si="11"/>
        <v>0.25</v>
      </c>
    </row>
    <row r="100" spans="1:6" x14ac:dyDescent="0.2">
      <c r="A100" s="863"/>
      <c r="B100" s="826" t="s">
        <v>193</v>
      </c>
      <c r="C100" s="863"/>
      <c r="D100" s="828">
        <v>1000</v>
      </c>
      <c r="E100" s="843">
        <v>0</v>
      </c>
      <c r="F100" s="830">
        <v>0</v>
      </c>
    </row>
    <row r="101" spans="1:6" x14ac:dyDescent="0.2">
      <c r="A101" s="862"/>
      <c r="B101" s="826" t="s">
        <v>1231</v>
      </c>
      <c r="C101" s="873"/>
      <c r="D101" s="828">
        <v>500</v>
      </c>
      <c r="E101" s="843">
        <v>999.77</v>
      </c>
      <c r="F101" s="830">
        <f t="shared" ref="F101:F115" si="12">E101/D101</f>
        <v>1.9995399999999999</v>
      </c>
    </row>
    <row r="102" spans="1:6" x14ac:dyDescent="0.2">
      <c r="A102" s="862"/>
      <c r="B102" s="826" t="s">
        <v>1232</v>
      </c>
      <c r="C102" s="863"/>
      <c r="D102" s="828">
        <v>500</v>
      </c>
      <c r="E102" s="843">
        <v>6991.67</v>
      </c>
      <c r="F102" s="830">
        <f t="shared" si="12"/>
        <v>13.98334</v>
      </c>
    </row>
    <row r="103" spans="1:6" x14ac:dyDescent="0.2">
      <c r="A103" s="862"/>
      <c r="B103" s="826" t="s">
        <v>1233</v>
      </c>
      <c r="C103" s="863"/>
      <c r="D103" s="828">
        <v>1200</v>
      </c>
      <c r="E103" s="843">
        <v>1198.81</v>
      </c>
      <c r="F103" s="830">
        <f t="shared" si="12"/>
        <v>0.99900833333333328</v>
      </c>
    </row>
    <row r="104" spans="1:6" x14ac:dyDescent="0.2">
      <c r="A104" s="862"/>
      <c r="B104" s="826" t="s">
        <v>1251</v>
      </c>
      <c r="C104" s="863"/>
      <c r="D104" s="828">
        <v>4265.8</v>
      </c>
      <c r="E104" s="844">
        <v>1500</v>
      </c>
      <c r="F104" s="830">
        <f t="shared" si="12"/>
        <v>0.35163392564114582</v>
      </c>
    </row>
    <row r="105" spans="1:6" x14ac:dyDescent="0.2">
      <c r="A105" s="862"/>
      <c r="B105" s="826" t="s">
        <v>1234</v>
      </c>
      <c r="C105" s="863"/>
      <c r="D105" s="828">
        <v>4300</v>
      </c>
      <c r="E105" s="843"/>
      <c r="F105" s="830"/>
    </row>
    <row r="106" spans="1:6" x14ac:dyDescent="0.2">
      <c r="A106" s="821" t="s">
        <v>1235</v>
      </c>
      <c r="B106" s="822" t="s">
        <v>182</v>
      </c>
      <c r="C106" s="821">
        <v>552</v>
      </c>
      <c r="D106" s="823">
        <f>SUM(D107:D115)</f>
        <v>26823.27</v>
      </c>
      <c r="E106" s="823">
        <f>SUM(E107:E115)</f>
        <v>19779.830000000002</v>
      </c>
      <c r="F106" s="824">
        <f t="shared" si="12"/>
        <v>0.73741307454311134</v>
      </c>
    </row>
    <row r="107" spans="1:6" hidden="1" x14ac:dyDescent="0.2">
      <c r="A107" s="835"/>
      <c r="B107" s="868"/>
      <c r="C107" s="835"/>
      <c r="D107" s="860"/>
      <c r="E107" s="843">
        <v>6999.6</v>
      </c>
      <c r="F107" s="830" t="e">
        <f t="shared" si="12"/>
        <v>#DIV/0!</v>
      </c>
    </row>
    <row r="108" spans="1:6" x14ac:dyDescent="0.2">
      <c r="A108" s="835"/>
      <c r="B108" s="836" t="s">
        <v>1236</v>
      </c>
      <c r="C108" s="835"/>
      <c r="D108" s="828">
        <v>2000</v>
      </c>
      <c r="E108" s="843">
        <v>1000</v>
      </c>
      <c r="F108" s="830">
        <f t="shared" si="12"/>
        <v>0.5</v>
      </c>
    </row>
    <row r="109" spans="1:6" x14ac:dyDescent="0.2">
      <c r="A109" s="835"/>
      <c r="B109" s="826" t="s">
        <v>188</v>
      </c>
      <c r="C109" s="835"/>
      <c r="D109" s="828">
        <v>1600</v>
      </c>
      <c r="E109" s="843">
        <v>500</v>
      </c>
      <c r="F109" s="830">
        <f t="shared" si="12"/>
        <v>0.3125</v>
      </c>
    </row>
    <row r="110" spans="1:6" x14ac:dyDescent="0.2">
      <c r="A110" s="855"/>
      <c r="B110" s="836" t="s">
        <v>1237</v>
      </c>
      <c r="C110" s="855"/>
      <c r="D110" s="828">
        <v>5000</v>
      </c>
      <c r="E110" s="843">
        <v>1499.25</v>
      </c>
      <c r="F110" s="830">
        <f t="shared" si="12"/>
        <v>0.29985000000000001</v>
      </c>
    </row>
    <row r="111" spans="1:6" x14ac:dyDescent="0.2">
      <c r="A111" s="855"/>
      <c r="B111" s="836" t="s">
        <v>1238</v>
      </c>
      <c r="C111" s="855"/>
      <c r="D111" s="828">
        <v>2500</v>
      </c>
      <c r="E111" s="843"/>
      <c r="F111" s="830"/>
    </row>
    <row r="112" spans="1:6" x14ac:dyDescent="0.2">
      <c r="A112" s="855"/>
      <c r="B112" s="836" t="s">
        <v>212</v>
      </c>
      <c r="C112" s="855"/>
      <c r="D112" s="828">
        <v>2500</v>
      </c>
      <c r="E112" s="843">
        <v>2463</v>
      </c>
      <c r="F112" s="830">
        <f t="shared" si="12"/>
        <v>0.98519999999999996</v>
      </c>
    </row>
    <row r="113" spans="1:6" x14ac:dyDescent="0.2">
      <c r="A113" s="855"/>
      <c r="B113" s="836" t="s">
        <v>1239</v>
      </c>
      <c r="C113" s="855"/>
      <c r="D113" s="828">
        <v>6723.27</v>
      </c>
      <c r="E113" s="843">
        <v>3318.77</v>
      </c>
      <c r="F113" s="830">
        <f t="shared" si="12"/>
        <v>0.49362438218307458</v>
      </c>
    </row>
    <row r="114" spans="1:6" x14ac:dyDescent="0.2">
      <c r="A114" s="855"/>
      <c r="B114" s="836" t="s">
        <v>230</v>
      </c>
      <c r="C114" s="855"/>
      <c r="D114" s="828">
        <v>6000</v>
      </c>
      <c r="E114" s="843">
        <v>2999.21</v>
      </c>
      <c r="F114" s="830">
        <f t="shared" si="12"/>
        <v>0.49986833333333336</v>
      </c>
    </row>
    <row r="115" spans="1:6" x14ac:dyDescent="0.2">
      <c r="A115" s="855"/>
      <c r="B115" s="836" t="s">
        <v>1240</v>
      </c>
      <c r="C115" s="855"/>
      <c r="D115" s="828">
        <v>500</v>
      </c>
      <c r="E115" s="844">
        <v>1000</v>
      </c>
      <c r="F115" s="830">
        <f t="shared" si="12"/>
        <v>2</v>
      </c>
    </row>
    <row r="116" spans="1:6" x14ac:dyDescent="0.2">
      <c r="A116" s="821" t="s">
        <v>1241</v>
      </c>
      <c r="B116" s="822" t="s">
        <v>201</v>
      </c>
      <c r="C116" s="821">
        <v>345</v>
      </c>
      <c r="D116" s="823">
        <f>SUM(D117:D122)</f>
        <v>19439.73</v>
      </c>
      <c r="E116" s="823">
        <f>SUM(E117:E122)</f>
        <v>14468.470000000001</v>
      </c>
      <c r="F116" s="824">
        <f>E116/D116</f>
        <v>0.74427319721004359</v>
      </c>
    </row>
    <row r="117" spans="1:6" x14ac:dyDescent="0.2">
      <c r="A117" s="835"/>
      <c r="B117" s="836" t="s">
        <v>202</v>
      </c>
      <c r="C117" s="835"/>
      <c r="D117" s="828">
        <v>4000</v>
      </c>
      <c r="E117" s="843">
        <v>2198.2399999999998</v>
      </c>
      <c r="F117" s="830">
        <f>E117/D117</f>
        <v>0.54955999999999994</v>
      </c>
    </row>
    <row r="118" spans="1:6" x14ac:dyDescent="0.2">
      <c r="A118" s="825"/>
      <c r="B118" s="842" t="s">
        <v>329</v>
      </c>
      <c r="C118" s="855"/>
      <c r="D118" s="828">
        <v>7000</v>
      </c>
      <c r="E118" s="843">
        <v>0</v>
      </c>
      <c r="F118" s="830">
        <v>0</v>
      </c>
    </row>
    <row r="119" spans="1:6" ht="13.5" thickBot="1" x14ac:dyDescent="0.25">
      <c r="A119" s="825"/>
      <c r="B119" s="842" t="s">
        <v>1242</v>
      </c>
      <c r="C119" s="855"/>
      <c r="D119" s="828">
        <v>8439.73</v>
      </c>
      <c r="E119" s="843">
        <v>2000</v>
      </c>
      <c r="F119" s="830">
        <f>E119/D119</f>
        <v>0.23697440557932542</v>
      </c>
    </row>
    <row r="120" spans="1:6" ht="13.5" hidden="1" thickBot="1" x14ac:dyDescent="0.25">
      <c r="A120" s="825"/>
      <c r="B120" s="842" t="s">
        <v>1243</v>
      </c>
      <c r="C120" s="855"/>
      <c r="D120" s="828">
        <v>0</v>
      </c>
      <c r="E120" s="843">
        <v>2395</v>
      </c>
      <c r="F120" s="830" t="e">
        <f t="shared" ref="F120:F122" si="13">E120/D120</f>
        <v>#DIV/0!</v>
      </c>
    </row>
    <row r="121" spans="1:6" ht="13.5" hidden="1" thickBot="1" x14ac:dyDescent="0.25">
      <c r="A121" s="825"/>
      <c r="B121" s="842" t="s">
        <v>1244</v>
      </c>
      <c r="C121" s="855"/>
      <c r="D121" s="828"/>
      <c r="E121" s="843">
        <v>1497.47</v>
      </c>
      <c r="F121" s="830" t="e">
        <f t="shared" si="13"/>
        <v>#DIV/0!</v>
      </c>
    </row>
    <row r="122" spans="1:6" ht="13.5" hidden="1" thickBot="1" x14ac:dyDescent="0.25">
      <c r="A122" s="825"/>
      <c r="B122" s="842" t="s">
        <v>1245</v>
      </c>
      <c r="C122" s="855"/>
      <c r="D122" s="828"/>
      <c r="E122" s="843">
        <v>6377.76</v>
      </c>
      <c r="F122" s="830" t="e">
        <f t="shared" si="13"/>
        <v>#DIV/0!</v>
      </c>
    </row>
    <row r="123" spans="1:6" ht="15" thickBot="1" x14ac:dyDescent="0.25">
      <c r="A123" s="874"/>
      <c r="B123" s="875" t="s">
        <v>63</v>
      </c>
      <c r="C123" s="876">
        <f>C116+C106+C98+C91+C72+C66+C62+C55+C51+C44+C37+C29+C21+C14+C9+C4+C83</f>
        <v>6947</v>
      </c>
      <c r="D123" s="877">
        <f>D116+D106+D98+D91+D83+D72+D66+D62+D55+D51+D44+D37+D29+D21+D14+D9+D4</f>
        <v>355229.86</v>
      </c>
      <c r="E123" s="877">
        <f>E116+E106+E98+E91+E83+E72+E66+E62+E55+E51+E44+E37+E29+E21+E14+E9+E4</f>
        <v>258326.12</v>
      </c>
      <c r="F123" s="878">
        <f>E123/D123</f>
        <v>0.72720834898282483</v>
      </c>
    </row>
  </sheetData>
  <mergeCells count="2">
    <mergeCell ref="C1:F1"/>
    <mergeCell ref="A2:F2"/>
  </mergeCells>
  <pageMargins left="1.1023622047244095" right="0" top="0.35433070866141736" bottom="0.35433070866141736" header="0.11811023622047245" footer="0.11811023622047245"/>
  <pageSetup paperSize="9" orientation="portrait" r:id="rId1"/>
  <headerFooter>
    <oddFooter>Strona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workbookViewId="0">
      <selection activeCell="E32" sqref="E32"/>
    </sheetView>
  </sheetViews>
  <sheetFormatPr defaultRowHeight="12.75" x14ac:dyDescent="0.2"/>
  <cols>
    <col min="1" max="1" width="4.7109375" style="292" customWidth="1"/>
    <col min="2" max="2" width="7.5703125" style="292" customWidth="1"/>
    <col min="3" max="3" width="7.7109375" style="292" customWidth="1"/>
    <col min="4" max="4" width="46.85546875" style="292" customWidth="1"/>
    <col min="5" max="5" width="17.7109375" style="292" customWidth="1"/>
    <col min="6" max="16384" width="9.140625" style="292"/>
  </cols>
  <sheetData>
    <row r="1" spans="1:6" x14ac:dyDescent="0.2">
      <c r="D1" s="1012" t="s">
        <v>166</v>
      </c>
      <c r="E1" s="1012"/>
    </row>
    <row r="3" spans="1:6" ht="30.75" customHeight="1" x14ac:dyDescent="0.2">
      <c r="A3" s="1011" t="s">
        <v>367</v>
      </c>
      <c r="B3" s="1011"/>
      <c r="C3" s="1011"/>
      <c r="D3" s="1011"/>
      <c r="E3" s="1011"/>
      <c r="F3" s="455"/>
    </row>
    <row r="4" spans="1:6" ht="28.5" customHeight="1" thickBot="1" x14ac:dyDescent="0.25">
      <c r="A4" s="1013" t="s">
        <v>135</v>
      </c>
      <c r="B4" s="1013"/>
      <c r="C4" s="1013"/>
      <c r="D4" s="1013"/>
      <c r="E4" s="454"/>
    </row>
    <row r="5" spans="1:6" ht="20.25" customHeight="1" thickBot="1" x14ac:dyDescent="0.25">
      <c r="A5" s="453" t="s">
        <v>37</v>
      </c>
      <c r="B5" s="442" t="s">
        <v>21</v>
      </c>
      <c r="C5" s="442" t="s">
        <v>22</v>
      </c>
      <c r="D5" s="441" t="s">
        <v>74</v>
      </c>
      <c r="E5" s="440" t="s">
        <v>75</v>
      </c>
    </row>
    <row r="6" spans="1:6" ht="27" customHeight="1" x14ac:dyDescent="0.2">
      <c r="A6" s="439">
        <v>900</v>
      </c>
      <c r="B6" s="452"/>
      <c r="C6" s="437"/>
      <c r="D6" s="451" t="s">
        <v>95</v>
      </c>
      <c r="E6" s="450">
        <f>E7</f>
        <v>2063836.49</v>
      </c>
    </row>
    <row r="7" spans="1:6" ht="17.25" customHeight="1" x14ac:dyDescent="0.2">
      <c r="A7" s="1014"/>
      <c r="B7" s="434">
        <v>90002</v>
      </c>
      <c r="C7" s="434"/>
      <c r="D7" s="433" t="s">
        <v>96</v>
      </c>
      <c r="E7" s="449">
        <f>E8+E9</f>
        <v>2063836.49</v>
      </c>
    </row>
    <row r="8" spans="1:6" ht="36" x14ac:dyDescent="0.2">
      <c r="A8" s="1015"/>
      <c r="B8" s="448"/>
      <c r="C8" s="446" t="s">
        <v>165</v>
      </c>
      <c r="D8" s="430" t="s">
        <v>260</v>
      </c>
      <c r="E8" s="447">
        <f>2018440+41396.49</f>
        <v>2059836.49</v>
      </c>
    </row>
    <row r="9" spans="1:6" ht="13.5" thickBot="1" x14ac:dyDescent="0.25">
      <c r="A9" s="1016"/>
      <c r="B9" s="340"/>
      <c r="C9" s="446" t="s">
        <v>137</v>
      </c>
      <c r="D9" s="431" t="s">
        <v>138</v>
      </c>
      <c r="E9" s="445">
        <v>4000</v>
      </c>
    </row>
    <row r="10" spans="1:6" ht="33" customHeight="1" thickBot="1" x14ac:dyDescent="0.25">
      <c r="A10" s="1007" t="s">
        <v>35</v>
      </c>
      <c r="B10" s="1008"/>
      <c r="C10" s="1008"/>
      <c r="D10" s="1009"/>
      <c r="E10" s="444">
        <f>E6</f>
        <v>2063836.49</v>
      </c>
    </row>
    <row r="11" spans="1:6" ht="32.25" customHeight="1" thickBot="1" x14ac:dyDescent="0.25">
      <c r="A11" s="1010" t="s">
        <v>139</v>
      </c>
      <c r="B11" s="1010"/>
      <c r="C11" s="1010"/>
      <c r="D11" s="1010"/>
      <c r="E11" s="315"/>
    </row>
    <row r="12" spans="1:6" ht="13.5" thickBot="1" x14ac:dyDescent="0.25">
      <c r="A12" s="443" t="s">
        <v>37</v>
      </c>
      <c r="B12" s="442" t="s">
        <v>21</v>
      </c>
      <c r="C12" s="442" t="s">
        <v>22</v>
      </c>
      <c r="D12" s="441" t="s">
        <v>74</v>
      </c>
      <c r="E12" s="440" t="s">
        <v>140</v>
      </c>
    </row>
    <row r="13" spans="1:6" ht="22.5" customHeight="1" x14ac:dyDescent="0.2">
      <c r="A13" s="439">
        <v>900</v>
      </c>
      <c r="B13" s="438"/>
      <c r="C13" s="437"/>
      <c r="D13" s="436" t="s">
        <v>95</v>
      </c>
      <c r="E13" s="435">
        <f>E14</f>
        <v>2063836.49</v>
      </c>
    </row>
    <row r="14" spans="1:6" ht="19.5" customHeight="1" x14ac:dyDescent="0.2">
      <c r="A14" s="1014"/>
      <c r="B14" s="434">
        <v>90002</v>
      </c>
      <c r="C14" s="434"/>
      <c r="D14" s="433" t="s">
        <v>96</v>
      </c>
      <c r="E14" s="432">
        <f>E15+E16+E17+E18+E19+E20+E27+E28+E29</f>
        <v>2063836.49</v>
      </c>
    </row>
    <row r="15" spans="1:6" ht="17.25" customHeight="1" x14ac:dyDescent="0.2">
      <c r="A15" s="1015"/>
      <c r="B15" s="428"/>
      <c r="C15" s="431">
        <v>4010</v>
      </c>
      <c r="D15" s="430" t="s">
        <v>44</v>
      </c>
      <c r="E15" s="429">
        <v>153277.32999999999</v>
      </c>
    </row>
    <row r="16" spans="1:6" ht="16.5" customHeight="1" x14ac:dyDescent="0.2">
      <c r="A16" s="1015"/>
      <c r="B16" s="428"/>
      <c r="C16" s="431">
        <v>4040</v>
      </c>
      <c r="D16" s="430" t="s">
        <v>164</v>
      </c>
      <c r="E16" s="429">
        <v>11195.52</v>
      </c>
    </row>
    <row r="17" spans="1:6" ht="15.75" customHeight="1" x14ac:dyDescent="0.2">
      <c r="A17" s="1015"/>
      <c r="B17" s="428"/>
      <c r="C17" s="431">
        <v>4110</v>
      </c>
      <c r="D17" s="430" t="s">
        <v>163</v>
      </c>
      <c r="E17" s="429">
        <v>28272.880000000001</v>
      </c>
    </row>
    <row r="18" spans="1:6" ht="15.75" customHeight="1" x14ac:dyDescent="0.2">
      <c r="A18" s="1015"/>
      <c r="B18" s="428"/>
      <c r="C18" s="418">
        <v>4120</v>
      </c>
      <c r="D18" s="417" t="s">
        <v>47</v>
      </c>
      <c r="E18" s="416">
        <v>4029.58</v>
      </c>
      <c r="F18" s="427"/>
    </row>
    <row r="19" spans="1:6" x14ac:dyDescent="0.2">
      <c r="A19" s="1015"/>
      <c r="B19" s="423"/>
      <c r="C19" s="326">
        <v>4210</v>
      </c>
      <c r="D19" s="426" t="s">
        <v>48</v>
      </c>
      <c r="E19" s="425">
        <v>9000</v>
      </c>
    </row>
    <row r="20" spans="1:6" x14ac:dyDescent="0.2">
      <c r="A20" s="1015"/>
      <c r="B20" s="423"/>
      <c r="C20" s="326">
        <v>4300</v>
      </c>
      <c r="D20" s="324" t="s">
        <v>49</v>
      </c>
      <c r="E20" s="425">
        <f>E22+E23+E26+E24+E25</f>
        <v>1850522.18</v>
      </c>
    </row>
    <row r="21" spans="1:6" ht="19.5" customHeight="1" x14ac:dyDescent="0.2">
      <c r="A21" s="1015"/>
      <c r="B21" s="423"/>
      <c r="C21" s="422"/>
      <c r="D21" s="424" t="s">
        <v>125</v>
      </c>
      <c r="E21" s="420"/>
    </row>
    <row r="22" spans="1:6" ht="19.5" customHeight="1" x14ac:dyDescent="0.2">
      <c r="A22" s="1015"/>
      <c r="B22" s="423"/>
      <c r="C22" s="422"/>
      <c r="D22" s="421" t="s">
        <v>162</v>
      </c>
      <c r="E22" s="420">
        <v>1800822.18</v>
      </c>
    </row>
    <row r="23" spans="1:6" ht="18" customHeight="1" x14ac:dyDescent="0.2">
      <c r="A23" s="1015"/>
      <c r="B23" s="423"/>
      <c r="C23" s="422"/>
      <c r="D23" s="421" t="s">
        <v>161</v>
      </c>
      <c r="E23" s="420">
        <v>40000</v>
      </c>
    </row>
    <row r="24" spans="1:6" ht="18" customHeight="1" x14ac:dyDescent="0.2">
      <c r="A24" s="1015"/>
      <c r="B24" s="423"/>
      <c r="C24" s="422"/>
      <c r="D24" s="421" t="s">
        <v>160</v>
      </c>
      <c r="E24" s="420">
        <v>3000</v>
      </c>
    </row>
    <row r="25" spans="1:6" ht="18" customHeight="1" x14ac:dyDescent="0.2">
      <c r="A25" s="1015"/>
      <c r="B25" s="676"/>
      <c r="C25" s="677"/>
      <c r="D25" s="678" t="s">
        <v>368</v>
      </c>
      <c r="E25" s="420">
        <v>3600</v>
      </c>
    </row>
    <row r="26" spans="1:6" ht="19.5" customHeight="1" x14ac:dyDescent="0.2">
      <c r="A26" s="1015"/>
      <c r="B26" s="423"/>
      <c r="C26" s="422"/>
      <c r="D26" s="421" t="s">
        <v>159</v>
      </c>
      <c r="E26" s="420">
        <v>3100</v>
      </c>
    </row>
    <row r="27" spans="1:6" ht="17.25" customHeight="1" x14ac:dyDescent="0.2">
      <c r="A27" s="1017"/>
      <c r="B27" s="1019"/>
      <c r="C27" s="418">
        <v>4430</v>
      </c>
      <c r="D27" s="419" t="s">
        <v>143</v>
      </c>
      <c r="E27" s="416">
        <v>500</v>
      </c>
    </row>
    <row r="28" spans="1:6" ht="15.75" customHeight="1" x14ac:dyDescent="0.2">
      <c r="A28" s="1017"/>
      <c r="B28" s="1019"/>
      <c r="C28" s="418">
        <v>4440</v>
      </c>
      <c r="D28" s="417" t="s">
        <v>57</v>
      </c>
      <c r="E28" s="416">
        <v>5039</v>
      </c>
    </row>
    <row r="29" spans="1:6" ht="27.75" customHeight="1" thickBot="1" x14ac:dyDescent="0.25">
      <c r="A29" s="1018"/>
      <c r="B29" s="1020"/>
      <c r="C29" s="415">
        <v>4700</v>
      </c>
      <c r="D29" s="414" t="s">
        <v>58</v>
      </c>
      <c r="E29" s="413">
        <v>2000</v>
      </c>
    </row>
    <row r="30" spans="1:6" ht="31.5" customHeight="1" thickBot="1" x14ac:dyDescent="0.25">
      <c r="A30" s="1007" t="s">
        <v>35</v>
      </c>
      <c r="B30" s="1008"/>
      <c r="C30" s="1008"/>
      <c r="D30" s="1009"/>
      <c r="E30" s="412">
        <f>E13</f>
        <v>2063836.49</v>
      </c>
    </row>
    <row r="31" spans="1:6" x14ac:dyDescent="0.2">
      <c r="A31" s="339"/>
      <c r="B31" s="340"/>
      <c r="C31" s="340"/>
      <c r="D31" s="340"/>
      <c r="E31" s="340"/>
    </row>
    <row r="32" spans="1:6" x14ac:dyDescent="0.2">
      <c r="A32" s="339"/>
      <c r="B32" s="340"/>
      <c r="C32" s="340"/>
      <c r="D32" s="340"/>
      <c r="E32" s="679"/>
    </row>
    <row r="33" spans="1:5" x14ac:dyDescent="0.2">
      <c r="A33" s="339"/>
      <c r="B33" s="340"/>
      <c r="C33" s="340"/>
      <c r="D33" s="340"/>
      <c r="E33" s="340"/>
    </row>
    <row r="34" spans="1:5" x14ac:dyDescent="0.2">
      <c r="A34" s="339"/>
      <c r="B34" s="340"/>
      <c r="C34" s="340"/>
      <c r="D34" s="340"/>
      <c r="E34" s="340"/>
    </row>
    <row r="35" spans="1:5" x14ac:dyDescent="0.2">
      <c r="A35" s="339"/>
      <c r="B35" s="340"/>
      <c r="C35" s="340"/>
      <c r="D35" s="340"/>
      <c r="E35" s="340"/>
    </row>
    <row r="36" spans="1:5" x14ac:dyDescent="0.2">
      <c r="A36" s="339"/>
      <c r="B36" s="340"/>
      <c r="C36" s="340"/>
      <c r="D36" s="340"/>
      <c r="E36" s="340"/>
    </row>
    <row r="37" spans="1:5" x14ac:dyDescent="0.2">
      <c r="A37" s="339"/>
      <c r="B37" s="340"/>
      <c r="C37" s="340"/>
      <c r="D37" s="340"/>
      <c r="E37" s="340"/>
    </row>
    <row r="38" spans="1:5" x14ac:dyDescent="0.2">
      <c r="A38" s="339"/>
      <c r="B38" s="340"/>
      <c r="C38" s="340"/>
      <c r="D38" s="340"/>
      <c r="E38" s="340"/>
    </row>
    <row r="39" spans="1:5" x14ac:dyDescent="0.2">
      <c r="A39" s="339"/>
      <c r="B39" s="340"/>
      <c r="C39" s="340"/>
      <c r="D39" s="340"/>
      <c r="E39" s="340"/>
    </row>
    <row r="40" spans="1:5" x14ac:dyDescent="0.2">
      <c r="A40" s="339"/>
      <c r="B40" s="340"/>
      <c r="C40" s="340"/>
      <c r="D40" s="340"/>
      <c r="E40" s="340"/>
    </row>
    <row r="41" spans="1:5" x14ac:dyDescent="0.2">
      <c r="A41" s="339"/>
      <c r="B41" s="340"/>
      <c r="C41" s="340"/>
      <c r="D41" s="340"/>
      <c r="E41" s="340"/>
    </row>
    <row r="42" spans="1:5" x14ac:dyDescent="0.2">
      <c r="A42" s="339"/>
      <c r="B42" s="339"/>
      <c r="C42" s="339"/>
      <c r="D42" s="339"/>
      <c r="E42" s="339"/>
    </row>
    <row r="43" spans="1:5" x14ac:dyDescent="0.2">
      <c r="A43" s="339"/>
      <c r="B43" s="339"/>
      <c r="C43" s="339"/>
      <c r="D43" s="339"/>
      <c r="E43" s="339"/>
    </row>
    <row r="44" spans="1:5" x14ac:dyDescent="0.2">
      <c r="A44" s="339"/>
      <c r="B44" s="339"/>
      <c r="C44" s="339"/>
      <c r="D44" s="339"/>
      <c r="E44" s="339"/>
    </row>
    <row r="45" spans="1:5" x14ac:dyDescent="0.2">
      <c r="A45" s="339"/>
      <c r="B45" s="339"/>
      <c r="C45" s="339"/>
      <c r="D45" s="339"/>
      <c r="E45" s="339"/>
    </row>
    <row r="46" spans="1:5" x14ac:dyDescent="0.2">
      <c r="A46" s="339"/>
      <c r="B46" s="339"/>
      <c r="C46" s="339"/>
      <c r="D46" s="339"/>
      <c r="E46" s="339"/>
    </row>
    <row r="47" spans="1:5" x14ac:dyDescent="0.2">
      <c r="A47" s="339"/>
      <c r="B47" s="339"/>
      <c r="C47" s="339"/>
      <c r="D47" s="339"/>
      <c r="E47" s="339"/>
    </row>
  </sheetData>
  <mergeCells count="10">
    <mergeCell ref="A30:D30"/>
    <mergeCell ref="A11:D11"/>
    <mergeCell ref="A3:E3"/>
    <mergeCell ref="D1:E1"/>
    <mergeCell ref="A4:D4"/>
    <mergeCell ref="A7:A9"/>
    <mergeCell ref="A14:A26"/>
    <mergeCell ref="A27:A29"/>
    <mergeCell ref="B27:B29"/>
    <mergeCell ref="A10:D10"/>
  </mergeCells>
  <pageMargins left="0.78740157480314965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3"/>
  <sheetViews>
    <sheetView showGridLines="0" tabSelected="1" topLeftCell="A515" workbookViewId="0">
      <selection activeCell="H530" sqref="H530"/>
    </sheetView>
  </sheetViews>
  <sheetFormatPr defaultRowHeight="12.75" x14ac:dyDescent="0.2"/>
  <cols>
    <col min="1" max="1" width="7.85546875" style="798" customWidth="1"/>
    <col min="2" max="2" width="9.140625" style="798" customWidth="1"/>
    <col min="3" max="3" width="8.85546875" style="798" customWidth="1"/>
    <col min="4" max="4" width="42.140625" style="798" customWidth="1"/>
    <col min="5" max="5" width="14.85546875" style="798" customWidth="1"/>
    <col min="6" max="249" width="9.140625" style="798"/>
    <col min="250" max="250" width="2.140625" style="798" customWidth="1"/>
    <col min="251" max="251" width="8.7109375" style="798" customWidth="1"/>
    <col min="252" max="252" width="9.85546875" style="798" customWidth="1"/>
    <col min="253" max="253" width="1" style="798" customWidth="1"/>
    <col min="254" max="254" width="10.85546875" style="798" customWidth="1"/>
    <col min="255" max="255" width="1" style="798" customWidth="1"/>
    <col min="256" max="256" width="53.5703125" style="798" customWidth="1"/>
    <col min="257" max="257" width="7.5703125" style="798" customWidth="1"/>
    <col min="258" max="258" width="14.140625" style="798" customWidth="1"/>
    <col min="259" max="259" width="1" style="798" customWidth="1"/>
    <col min="260" max="505" width="9.140625" style="798"/>
    <col min="506" max="506" width="2.140625" style="798" customWidth="1"/>
    <col min="507" max="507" width="8.7109375" style="798" customWidth="1"/>
    <col min="508" max="508" width="9.85546875" style="798" customWidth="1"/>
    <col min="509" max="509" width="1" style="798" customWidth="1"/>
    <col min="510" max="510" width="10.85546875" style="798" customWidth="1"/>
    <col min="511" max="511" width="1" style="798" customWidth="1"/>
    <col min="512" max="512" width="53.5703125" style="798" customWidth="1"/>
    <col min="513" max="513" width="7.5703125" style="798" customWidth="1"/>
    <col min="514" max="514" width="14.140625" style="798" customWidth="1"/>
    <col min="515" max="515" width="1" style="798" customWidth="1"/>
    <col min="516" max="761" width="9.140625" style="798"/>
    <col min="762" max="762" width="2.140625" style="798" customWidth="1"/>
    <col min="763" max="763" width="8.7109375" style="798" customWidth="1"/>
    <col min="764" max="764" width="9.85546875" style="798" customWidth="1"/>
    <col min="765" max="765" width="1" style="798" customWidth="1"/>
    <col min="766" max="766" width="10.85546875" style="798" customWidth="1"/>
    <col min="767" max="767" width="1" style="798" customWidth="1"/>
    <col min="768" max="768" width="53.5703125" style="798" customWidth="1"/>
    <col min="769" max="769" width="7.5703125" style="798" customWidth="1"/>
    <col min="770" max="770" width="14.140625" style="798" customWidth="1"/>
    <col min="771" max="771" width="1" style="798" customWidth="1"/>
    <col min="772" max="1017" width="9.140625" style="798"/>
    <col min="1018" max="1018" width="2.140625" style="798" customWidth="1"/>
    <col min="1019" max="1019" width="8.7109375" style="798" customWidth="1"/>
    <col min="1020" max="1020" width="9.85546875" style="798" customWidth="1"/>
    <col min="1021" max="1021" width="1" style="798" customWidth="1"/>
    <col min="1022" max="1022" width="10.85546875" style="798" customWidth="1"/>
    <col min="1023" max="1023" width="1" style="798" customWidth="1"/>
    <col min="1024" max="1024" width="53.5703125" style="798" customWidth="1"/>
    <col min="1025" max="1025" width="7.5703125" style="798" customWidth="1"/>
    <col min="1026" max="1026" width="14.140625" style="798" customWidth="1"/>
    <col min="1027" max="1027" width="1" style="798" customWidth="1"/>
    <col min="1028" max="1273" width="9.140625" style="798"/>
    <col min="1274" max="1274" width="2.140625" style="798" customWidth="1"/>
    <col min="1275" max="1275" width="8.7109375" style="798" customWidth="1"/>
    <col min="1276" max="1276" width="9.85546875" style="798" customWidth="1"/>
    <col min="1277" max="1277" width="1" style="798" customWidth="1"/>
    <col min="1278" max="1278" width="10.85546875" style="798" customWidth="1"/>
    <col min="1279" max="1279" width="1" style="798" customWidth="1"/>
    <col min="1280" max="1280" width="53.5703125" style="798" customWidth="1"/>
    <col min="1281" max="1281" width="7.5703125" style="798" customWidth="1"/>
    <col min="1282" max="1282" width="14.140625" style="798" customWidth="1"/>
    <col min="1283" max="1283" width="1" style="798" customWidth="1"/>
    <col min="1284" max="1529" width="9.140625" style="798"/>
    <col min="1530" max="1530" width="2.140625" style="798" customWidth="1"/>
    <col min="1531" max="1531" width="8.7109375" style="798" customWidth="1"/>
    <col min="1532" max="1532" width="9.85546875" style="798" customWidth="1"/>
    <col min="1533" max="1533" width="1" style="798" customWidth="1"/>
    <col min="1534" max="1534" width="10.85546875" style="798" customWidth="1"/>
    <col min="1535" max="1535" width="1" style="798" customWidth="1"/>
    <col min="1536" max="1536" width="53.5703125" style="798" customWidth="1"/>
    <col min="1537" max="1537" width="7.5703125" style="798" customWidth="1"/>
    <col min="1538" max="1538" width="14.140625" style="798" customWidth="1"/>
    <col min="1539" max="1539" width="1" style="798" customWidth="1"/>
    <col min="1540" max="1785" width="9.140625" style="798"/>
    <col min="1786" max="1786" width="2.140625" style="798" customWidth="1"/>
    <col min="1787" max="1787" width="8.7109375" style="798" customWidth="1"/>
    <col min="1788" max="1788" width="9.85546875" style="798" customWidth="1"/>
    <col min="1789" max="1789" width="1" style="798" customWidth="1"/>
    <col min="1790" max="1790" width="10.85546875" style="798" customWidth="1"/>
    <col min="1791" max="1791" width="1" style="798" customWidth="1"/>
    <col min="1792" max="1792" width="53.5703125" style="798" customWidth="1"/>
    <col min="1793" max="1793" width="7.5703125" style="798" customWidth="1"/>
    <col min="1794" max="1794" width="14.140625" style="798" customWidth="1"/>
    <col min="1795" max="1795" width="1" style="798" customWidth="1"/>
    <col min="1796" max="2041" width="9.140625" style="798"/>
    <col min="2042" max="2042" width="2.140625" style="798" customWidth="1"/>
    <col min="2043" max="2043" width="8.7109375" style="798" customWidth="1"/>
    <col min="2044" max="2044" width="9.85546875" style="798" customWidth="1"/>
    <col min="2045" max="2045" width="1" style="798" customWidth="1"/>
    <col min="2046" max="2046" width="10.85546875" style="798" customWidth="1"/>
    <col min="2047" max="2047" width="1" style="798" customWidth="1"/>
    <col min="2048" max="2048" width="53.5703125" style="798" customWidth="1"/>
    <col min="2049" max="2049" width="7.5703125" style="798" customWidth="1"/>
    <col min="2050" max="2050" width="14.140625" style="798" customWidth="1"/>
    <col min="2051" max="2051" width="1" style="798" customWidth="1"/>
    <col min="2052" max="2297" width="9.140625" style="798"/>
    <col min="2298" max="2298" width="2.140625" style="798" customWidth="1"/>
    <col min="2299" max="2299" width="8.7109375" style="798" customWidth="1"/>
    <col min="2300" max="2300" width="9.85546875" style="798" customWidth="1"/>
    <col min="2301" max="2301" width="1" style="798" customWidth="1"/>
    <col min="2302" max="2302" width="10.85546875" style="798" customWidth="1"/>
    <col min="2303" max="2303" width="1" style="798" customWidth="1"/>
    <col min="2304" max="2304" width="53.5703125" style="798" customWidth="1"/>
    <col min="2305" max="2305" width="7.5703125" style="798" customWidth="1"/>
    <col min="2306" max="2306" width="14.140625" style="798" customWidth="1"/>
    <col min="2307" max="2307" width="1" style="798" customWidth="1"/>
    <col min="2308" max="2553" width="9.140625" style="798"/>
    <col min="2554" max="2554" width="2.140625" style="798" customWidth="1"/>
    <col min="2555" max="2555" width="8.7109375" style="798" customWidth="1"/>
    <col min="2556" max="2556" width="9.85546875" style="798" customWidth="1"/>
    <col min="2557" max="2557" width="1" style="798" customWidth="1"/>
    <col min="2558" max="2558" width="10.85546875" style="798" customWidth="1"/>
    <col min="2559" max="2559" width="1" style="798" customWidth="1"/>
    <col min="2560" max="2560" width="53.5703125" style="798" customWidth="1"/>
    <col min="2561" max="2561" width="7.5703125" style="798" customWidth="1"/>
    <col min="2562" max="2562" width="14.140625" style="798" customWidth="1"/>
    <col min="2563" max="2563" width="1" style="798" customWidth="1"/>
    <col min="2564" max="2809" width="9.140625" style="798"/>
    <col min="2810" max="2810" width="2.140625" style="798" customWidth="1"/>
    <col min="2811" max="2811" width="8.7109375" style="798" customWidth="1"/>
    <col min="2812" max="2812" width="9.85546875" style="798" customWidth="1"/>
    <col min="2813" max="2813" width="1" style="798" customWidth="1"/>
    <col min="2814" max="2814" width="10.85546875" style="798" customWidth="1"/>
    <col min="2815" max="2815" width="1" style="798" customWidth="1"/>
    <col min="2816" max="2816" width="53.5703125" style="798" customWidth="1"/>
    <col min="2817" max="2817" width="7.5703125" style="798" customWidth="1"/>
    <col min="2818" max="2818" width="14.140625" style="798" customWidth="1"/>
    <col min="2819" max="2819" width="1" style="798" customWidth="1"/>
    <col min="2820" max="3065" width="9.140625" style="798"/>
    <col min="3066" max="3066" width="2.140625" style="798" customWidth="1"/>
    <col min="3067" max="3067" width="8.7109375" style="798" customWidth="1"/>
    <col min="3068" max="3068" width="9.85546875" style="798" customWidth="1"/>
    <col min="3069" max="3069" width="1" style="798" customWidth="1"/>
    <col min="3070" max="3070" width="10.85546875" style="798" customWidth="1"/>
    <col min="3071" max="3071" width="1" style="798" customWidth="1"/>
    <col min="3072" max="3072" width="53.5703125" style="798" customWidth="1"/>
    <col min="3073" max="3073" width="7.5703125" style="798" customWidth="1"/>
    <col min="3074" max="3074" width="14.140625" style="798" customWidth="1"/>
    <col min="3075" max="3075" width="1" style="798" customWidth="1"/>
    <col min="3076" max="3321" width="9.140625" style="798"/>
    <col min="3322" max="3322" width="2.140625" style="798" customWidth="1"/>
    <col min="3323" max="3323" width="8.7109375" style="798" customWidth="1"/>
    <col min="3324" max="3324" width="9.85546875" style="798" customWidth="1"/>
    <col min="3325" max="3325" width="1" style="798" customWidth="1"/>
    <col min="3326" max="3326" width="10.85546875" style="798" customWidth="1"/>
    <col min="3327" max="3327" width="1" style="798" customWidth="1"/>
    <col min="3328" max="3328" width="53.5703125" style="798" customWidth="1"/>
    <col min="3329" max="3329" width="7.5703125" style="798" customWidth="1"/>
    <col min="3330" max="3330" width="14.140625" style="798" customWidth="1"/>
    <col min="3331" max="3331" width="1" style="798" customWidth="1"/>
    <col min="3332" max="3577" width="9.140625" style="798"/>
    <col min="3578" max="3578" width="2.140625" style="798" customWidth="1"/>
    <col min="3579" max="3579" width="8.7109375" style="798" customWidth="1"/>
    <col min="3580" max="3580" width="9.85546875" style="798" customWidth="1"/>
    <col min="3581" max="3581" width="1" style="798" customWidth="1"/>
    <col min="3582" max="3582" width="10.85546875" style="798" customWidth="1"/>
    <col min="3583" max="3583" width="1" style="798" customWidth="1"/>
    <col min="3584" max="3584" width="53.5703125" style="798" customWidth="1"/>
    <col min="3585" max="3585" width="7.5703125" style="798" customWidth="1"/>
    <col min="3586" max="3586" width="14.140625" style="798" customWidth="1"/>
    <col min="3587" max="3587" width="1" style="798" customWidth="1"/>
    <col min="3588" max="3833" width="9.140625" style="798"/>
    <col min="3834" max="3834" width="2.140625" style="798" customWidth="1"/>
    <col min="3835" max="3835" width="8.7109375" style="798" customWidth="1"/>
    <col min="3836" max="3836" width="9.85546875" style="798" customWidth="1"/>
    <col min="3837" max="3837" width="1" style="798" customWidth="1"/>
    <col min="3838" max="3838" width="10.85546875" style="798" customWidth="1"/>
    <col min="3839" max="3839" width="1" style="798" customWidth="1"/>
    <col min="3840" max="3840" width="53.5703125" style="798" customWidth="1"/>
    <col min="3841" max="3841" width="7.5703125" style="798" customWidth="1"/>
    <col min="3842" max="3842" width="14.140625" style="798" customWidth="1"/>
    <col min="3843" max="3843" width="1" style="798" customWidth="1"/>
    <col min="3844" max="4089" width="9.140625" style="798"/>
    <col min="4090" max="4090" width="2.140625" style="798" customWidth="1"/>
    <col min="4091" max="4091" width="8.7109375" style="798" customWidth="1"/>
    <col min="4092" max="4092" width="9.85546875" style="798" customWidth="1"/>
    <col min="4093" max="4093" width="1" style="798" customWidth="1"/>
    <col min="4094" max="4094" width="10.85546875" style="798" customWidth="1"/>
    <col min="4095" max="4095" width="1" style="798" customWidth="1"/>
    <col min="4096" max="4096" width="53.5703125" style="798" customWidth="1"/>
    <col min="4097" max="4097" width="7.5703125" style="798" customWidth="1"/>
    <col min="4098" max="4098" width="14.140625" style="798" customWidth="1"/>
    <col min="4099" max="4099" width="1" style="798" customWidth="1"/>
    <col min="4100" max="4345" width="9.140625" style="798"/>
    <col min="4346" max="4346" width="2.140625" style="798" customWidth="1"/>
    <col min="4347" max="4347" width="8.7109375" style="798" customWidth="1"/>
    <col min="4348" max="4348" width="9.85546875" style="798" customWidth="1"/>
    <col min="4349" max="4349" width="1" style="798" customWidth="1"/>
    <col min="4350" max="4350" width="10.85546875" style="798" customWidth="1"/>
    <col min="4351" max="4351" width="1" style="798" customWidth="1"/>
    <col min="4352" max="4352" width="53.5703125" style="798" customWidth="1"/>
    <col min="4353" max="4353" width="7.5703125" style="798" customWidth="1"/>
    <col min="4354" max="4354" width="14.140625" style="798" customWidth="1"/>
    <col min="4355" max="4355" width="1" style="798" customWidth="1"/>
    <col min="4356" max="4601" width="9.140625" style="798"/>
    <col min="4602" max="4602" width="2.140625" style="798" customWidth="1"/>
    <col min="4603" max="4603" width="8.7109375" style="798" customWidth="1"/>
    <col min="4604" max="4604" width="9.85546875" style="798" customWidth="1"/>
    <col min="4605" max="4605" width="1" style="798" customWidth="1"/>
    <col min="4606" max="4606" width="10.85546875" style="798" customWidth="1"/>
    <col min="4607" max="4607" width="1" style="798" customWidth="1"/>
    <col min="4608" max="4608" width="53.5703125" style="798" customWidth="1"/>
    <col min="4609" max="4609" width="7.5703125" style="798" customWidth="1"/>
    <col min="4610" max="4610" width="14.140625" style="798" customWidth="1"/>
    <col min="4611" max="4611" width="1" style="798" customWidth="1"/>
    <col min="4612" max="4857" width="9.140625" style="798"/>
    <col min="4858" max="4858" width="2.140625" style="798" customWidth="1"/>
    <col min="4859" max="4859" width="8.7109375" style="798" customWidth="1"/>
    <col min="4860" max="4860" width="9.85546875" style="798" customWidth="1"/>
    <col min="4861" max="4861" width="1" style="798" customWidth="1"/>
    <col min="4862" max="4862" width="10.85546875" style="798" customWidth="1"/>
    <col min="4863" max="4863" width="1" style="798" customWidth="1"/>
    <col min="4864" max="4864" width="53.5703125" style="798" customWidth="1"/>
    <col min="4865" max="4865" width="7.5703125" style="798" customWidth="1"/>
    <col min="4866" max="4866" width="14.140625" style="798" customWidth="1"/>
    <col min="4867" max="4867" width="1" style="798" customWidth="1"/>
    <col min="4868" max="5113" width="9.140625" style="798"/>
    <col min="5114" max="5114" width="2.140625" style="798" customWidth="1"/>
    <col min="5115" max="5115" width="8.7109375" style="798" customWidth="1"/>
    <col min="5116" max="5116" width="9.85546875" style="798" customWidth="1"/>
    <col min="5117" max="5117" width="1" style="798" customWidth="1"/>
    <col min="5118" max="5118" width="10.85546875" style="798" customWidth="1"/>
    <col min="5119" max="5119" width="1" style="798" customWidth="1"/>
    <col min="5120" max="5120" width="53.5703125" style="798" customWidth="1"/>
    <col min="5121" max="5121" width="7.5703125" style="798" customWidth="1"/>
    <col min="5122" max="5122" width="14.140625" style="798" customWidth="1"/>
    <col min="5123" max="5123" width="1" style="798" customWidth="1"/>
    <col min="5124" max="5369" width="9.140625" style="798"/>
    <col min="5370" max="5370" width="2.140625" style="798" customWidth="1"/>
    <col min="5371" max="5371" width="8.7109375" style="798" customWidth="1"/>
    <col min="5372" max="5372" width="9.85546875" style="798" customWidth="1"/>
    <col min="5373" max="5373" width="1" style="798" customWidth="1"/>
    <col min="5374" max="5374" width="10.85546875" style="798" customWidth="1"/>
    <col min="5375" max="5375" width="1" style="798" customWidth="1"/>
    <col min="5376" max="5376" width="53.5703125" style="798" customWidth="1"/>
    <col min="5377" max="5377" width="7.5703125" style="798" customWidth="1"/>
    <col min="5378" max="5378" width="14.140625" style="798" customWidth="1"/>
    <col min="5379" max="5379" width="1" style="798" customWidth="1"/>
    <col min="5380" max="5625" width="9.140625" style="798"/>
    <col min="5626" max="5626" width="2.140625" style="798" customWidth="1"/>
    <col min="5627" max="5627" width="8.7109375" style="798" customWidth="1"/>
    <col min="5628" max="5628" width="9.85546875" style="798" customWidth="1"/>
    <col min="5629" max="5629" width="1" style="798" customWidth="1"/>
    <col min="5630" max="5630" width="10.85546875" style="798" customWidth="1"/>
    <col min="5631" max="5631" width="1" style="798" customWidth="1"/>
    <col min="5632" max="5632" width="53.5703125" style="798" customWidth="1"/>
    <col min="5633" max="5633" width="7.5703125" style="798" customWidth="1"/>
    <col min="5634" max="5634" width="14.140625" style="798" customWidth="1"/>
    <col min="5635" max="5635" width="1" style="798" customWidth="1"/>
    <col min="5636" max="5881" width="9.140625" style="798"/>
    <col min="5882" max="5882" width="2.140625" style="798" customWidth="1"/>
    <col min="5883" max="5883" width="8.7109375" style="798" customWidth="1"/>
    <col min="5884" max="5884" width="9.85546875" style="798" customWidth="1"/>
    <col min="5885" max="5885" width="1" style="798" customWidth="1"/>
    <col min="5886" max="5886" width="10.85546875" style="798" customWidth="1"/>
    <col min="5887" max="5887" width="1" style="798" customWidth="1"/>
    <col min="5888" max="5888" width="53.5703125" style="798" customWidth="1"/>
    <col min="5889" max="5889" width="7.5703125" style="798" customWidth="1"/>
    <col min="5890" max="5890" width="14.140625" style="798" customWidth="1"/>
    <col min="5891" max="5891" width="1" style="798" customWidth="1"/>
    <col min="5892" max="6137" width="9.140625" style="798"/>
    <col min="6138" max="6138" width="2.140625" style="798" customWidth="1"/>
    <col min="6139" max="6139" width="8.7109375" style="798" customWidth="1"/>
    <col min="6140" max="6140" width="9.85546875" style="798" customWidth="1"/>
    <col min="6141" max="6141" width="1" style="798" customWidth="1"/>
    <col min="6142" max="6142" width="10.85546875" style="798" customWidth="1"/>
    <col min="6143" max="6143" width="1" style="798" customWidth="1"/>
    <col min="6144" max="6144" width="53.5703125" style="798" customWidth="1"/>
    <col min="6145" max="6145" width="7.5703125" style="798" customWidth="1"/>
    <col min="6146" max="6146" width="14.140625" style="798" customWidth="1"/>
    <col min="6147" max="6147" width="1" style="798" customWidth="1"/>
    <col min="6148" max="6393" width="9.140625" style="798"/>
    <col min="6394" max="6394" width="2.140625" style="798" customWidth="1"/>
    <col min="6395" max="6395" width="8.7109375" style="798" customWidth="1"/>
    <col min="6396" max="6396" width="9.85546875" style="798" customWidth="1"/>
    <col min="6397" max="6397" width="1" style="798" customWidth="1"/>
    <col min="6398" max="6398" width="10.85546875" style="798" customWidth="1"/>
    <col min="6399" max="6399" width="1" style="798" customWidth="1"/>
    <col min="6400" max="6400" width="53.5703125" style="798" customWidth="1"/>
    <col min="6401" max="6401" width="7.5703125" style="798" customWidth="1"/>
    <col min="6402" max="6402" width="14.140625" style="798" customWidth="1"/>
    <col min="6403" max="6403" width="1" style="798" customWidth="1"/>
    <col min="6404" max="6649" width="9.140625" style="798"/>
    <col min="6650" max="6650" width="2.140625" style="798" customWidth="1"/>
    <col min="6651" max="6651" width="8.7109375" style="798" customWidth="1"/>
    <col min="6652" max="6652" width="9.85546875" style="798" customWidth="1"/>
    <col min="6653" max="6653" width="1" style="798" customWidth="1"/>
    <col min="6654" max="6654" width="10.85546875" style="798" customWidth="1"/>
    <col min="6655" max="6655" width="1" style="798" customWidth="1"/>
    <col min="6656" max="6656" width="53.5703125" style="798" customWidth="1"/>
    <col min="6657" max="6657" width="7.5703125" style="798" customWidth="1"/>
    <col min="6658" max="6658" width="14.140625" style="798" customWidth="1"/>
    <col min="6659" max="6659" width="1" style="798" customWidth="1"/>
    <col min="6660" max="6905" width="9.140625" style="798"/>
    <col min="6906" max="6906" width="2.140625" style="798" customWidth="1"/>
    <col min="6907" max="6907" width="8.7109375" style="798" customWidth="1"/>
    <col min="6908" max="6908" width="9.85546875" style="798" customWidth="1"/>
    <col min="6909" max="6909" width="1" style="798" customWidth="1"/>
    <col min="6910" max="6910" width="10.85546875" style="798" customWidth="1"/>
    <col min="6911" max="6911" width="1" style="798" customWidth="1"/>
    <col min="6912" max="6912" width="53.5703125" style="798" customWidth="1"/>
    <col min="6913" max="6913" width="7.5703125" style="798" customWidth="1"/>
    <col min="6914" max="6914" width="14.140625" style="798" customWidth="1"/>
    <col min="6915" max="6915" width="1" style="798" customWidth="1"/>
    <col min="6916" max="7161" width="9.140625" style="798"/>
    <col min="7162" max="7162" width="2.140625" style="798" customWidth="1"/>
    <col min="7163" max="7163" width="8.7109375" style="798" customWidth="1"/>
    <col min="7164" max="7164" width="9.85546875" style="798" customWidth="1"/>
    <col min="7165" max="7165" width="1" style="798" customWidth="1"/>
    <col min="7166" max="7166" width="10.85546875" style="798" customWidth="1"/>
    <col min="7167" max="7167" width="1" style="798" customWidth="1"/>
    <col min="7168" max="7168" width="53.5703125" style="798" customWidth="1"/>
    <col min="7169" max="7169" width="7.5703125" style="798" customWidth="1"/>
    <col min="7170" max="7170" width="14.140625" style="798" customWidth="1"/>
    <col min="7171" max="7171" width="1" style="798" customWidth="1"/>
    <col min="7172" max="7417" width="9.140625" style="798"/>
    <col min="7418" max="7418" width="2.140625" style="798" customWidth="1"/>
    <col min="7419" max="7419" width="8.7109375" style="798" customWidth="1"/>
    <col min="7420" max="7420" width="9.85546875" style="798" customWidth="1"/>
    <col min="7421" max="7421" width="1" style="798" customWidth="1"/>
    <col min="7422" max="7422" width="10.85546875" style="798" customWidth="1"/>
    <col min="7423" max="7423" width="1" style="798" customWidth="1"/>
    <col min="7424" max="7424" width="53.5703125" style="798" customWidth="1"/>
    <col min="7425" max="7425" width="7.5703125" style="798" customWidth="1"/>
    <col min="7426" max="7426" width="14.140625" style="798" customWidth="1"/>
    <col min="7427" max="7427" width="1" style="798" customWidth="1"/>
    <col min="7428" max="7673" width="9.140625" style="798"/>
    <col min="7674" max="7674" width="2.140625" style="798" customWidth="1"/>
    <col min="7675" max="7675" width="8.7109375" style="798" customWidth="1"/>
    <col min="7676" max="7676" width="9.85546875" style="798" customWidth="1"/>
    <col min="7677" max="7677" width="1" style="798" customWidth="1"/>
    <col min="7678" max="7678" width="10.85546875" style="798" customWidth="1"/>
    <col min="7679" max="7679" width="1" style="798" customWidth="1"/>
    <col min="7680" max="7680" width="53.5703125" style="798" customWidth="1"/>
    <col min="7681" max="7681" width="7.5703125" style="798" customWidth="1"/>
    <col min="7682" max="7682" width="14.140625" style="798" customWidth="1"/>
    <col min="7683" max="7683" width="1" style="798" customWidth="1"/>
    <col min="7684" max="7929" width="9.140625" style="798"/>
    <col min="7930" max="7930" width="2.140625" style="798" customWidth="1"/>
    <col min="7931" max="7931" width="8.7109375" style="798" customWidth="1"/>
    <col min="7932" max="7932" width="9.85546875" style="798" customWidth="1"/>
    <col min="7933" max="7933" width="1" style="798" customWidth="1"/>
    <col min="7934" max="7934" width="10.85546875" style="798" customWidth="1"/>
    <col min="7935" max="7935" width="1" style="798" customWidth="1"/>
    <col min="7936" max="7936" width="53.5703125" style="798" customWidth="1"/>
    <col min="7937" max="7937" width="7.5703125" style="798" customWidth="1"/>
    <col min="7938" max="7938" width="14.140625" style="798" customWidth="1"/>
    <col min="7939" max="7939" width="1" style="798" customWidth="1"/>
    <col min="7940" max="8185" width="9.140625" style="798"/>
    <col min="8186" max="8186" width="2.140625" style="798" customWidth="1"/>
    <col min="8187" max="8187" width="8.7109375" style="798" customWidth="1"/>
    <col min="8188" max="8188" width="9.85546875" style="798" customWidth="1"/>
    <col min="8189" max="8189" width="1" style="798" customWidth="1"/>
    <col min="8190" max="8190" width="10.85546875" style="798" customWidth="1"/>
    <col min="8191" max="8191" width="1" style="798" customWidth="1"/>
    <col min="8192" max="8192" width="53.5703125" style="798" customWidth="1"/>
    <col min="8193" max="8193" width="7.5703125" style="798" customWidth="1"/>
    <col min="8194" max="8194" width="14.140625" style="798" customWidth="1"/>
    <col min="8195" max="8195" width="1" style="798" customWidth="1"/>
    <col min="8196" max="8441" width="9.140625" style="798"/>
    <col min="8442" max="8442" width="2.140625" style="798" customWidth="1"/>
    <col min="8443" max="8443" width="8.7109375" style="798" customWidth="1"/>
    <col min="8444" max="8444" width="9.85546875" style="798" customWidth="1"/>
    <col min="8445" max="8445" width="1" style="798" customWidth="1"/>
    <col min="8446" max="8446" width="10.85546875" style="798" customWidth="1"/>
    <col min="8447" max="8447" width="1" style="798" customWidth="1"/>
    <col min="8448" max="8448" width="53.5703125" style="798" customWidth="1"/>
    <col min="8449" max="8449" width="7.5703125" style="798" customWidth="1"/>
    <col min="8450" max="8450" width="14.140625" style="798" customWidth="1"/>
    <col min="8451" max="8451" width="1" style="798" customWidth="1"/>
    <col min="8452" max="8697" width="9.140625" style="798"/>
    <col min="8698" max="8698" width="2.140625" style="798" customWidth="1"/>
    <col min="8699" max="8699" width="8.7109375" style="798" customWidth="1"/>
    <col min="8700" max="8700" width="9.85546875" style="798" customWidth="1"/>
    <col min="8701" max="8701" width="1" style="798" customWidth="1"/>
    <col min="8702" max="8702" width="10.85546875" style="798" customWidth="1"/>
    <col min="8703" max="8703" width="1" style="798" customWidth="1"/>
    <col min="8704" max="8704" width="53.5703125" style="798" customWidth="1"/>
    <col min="8705" max="8705" width="7.5703125" style="798" customWidth="1"/>
    <col min="8706" max="8706" width="14.140625" style="798" customWidth="1"/>
    <col min="8707" max="8707" width="1" style="798" customWidth="1"/>
    <col min="8708" max="8953" width="9.140625" style="798"/>
    <col min="8954" max="8954" width="2.140625" style="798" customWidth="1"/>
    <col min="8955" max="8955" width="8.7109375" style="798" customWidth="1"/>
    <col min="8956" max="8956" width="9.85546875" style="798" customWidth="1"/>
    <col min="8957" max="8957" width="1" style="798" customWidth="1"/>
    <col min="8958" max="8958" width="10.85546875" style="798" customWidth="1"/>
    <col min="8959" max="8959" width="1" style="798" customWidth="1"/>
    <col min="8960" max="8960" width="53.5703125" style="798" customWidth="1"/>
    <col min="8961" max="8961" width="7.5703125" style="798" customWidth="1"/>
    <col min="8962" max="8962" width="14.140625" style="798" customWidth="1"/>
    <col min="8963" max="8963" width="1" style="798" customWidth="1"/>
    <col min="8964" max="9209" width="9.140625" style="798"/>
    <col min="9210" max="9210" width="2.140625" style="798" customWidth="1"/>
    <col min="9211" max="9211" width="8.7109375" style="798" customWidth="1"/>
    <col min="9212" max="9212" width="9.85546875" style="798" customWidth="1"/>
    <col min="9213" max="9213" width="1" style="798" customWidth="1"/>
    <col min="9214" max="9214" width="10.85546875" style="798" customWidth="1"/>
    <col min="9215" max="9215" width="1" style="798" customWidth="1"/>
    <col min="9216" max="9216" width="53.5703125" style="798" customWidth="1"/>
    <col min="9217" max="9217" width="7.5703125" style="798" customWidth="1"/>
    <col min="9218" max="9218" width="14.140625" style="798" customWidth="1"/>
    <col min="9219" max="9219" width="1" style="798" customWidth="1"/>
    <col min="9220" max="9465" width="9.140625" style="798"/>
    <col min="9466" max="9466" width="2.140625" style="798" customWidth="1"/>
    <col min="9467" max="9467" width="8.7109375" style="798" customWidth="1"/>
    <col min="9468" max="9468" width="9.85546875" style="798" customWidth="1"/>
    <col min="9469" max="9469" width="1" style="798" customWidth="1"/>
    <col min="9470" max="9470" width="10.85546875" style="798" customWidth="1"/>
    <col min="9471" max="9471" width="1" style="798" customWidth="1"/>
    <col min="9472" max="9472" width="53.5703125" style="798" customWidth="1"/>
    <col min="9473" max="9473" width="7.5703125" style="798" customWidth="1"/>
    <col min="9474" max="9474" width="14.140625" style="798" customWidth="1"/>
    <col min="9475" max="9475" width="1" style="798" customWidth="1"/>
    <col min="9476" max="9721" width="9.140625" style="798"/>
    <col min="9722" max="9722" width="2.140625" style="798" customWidth="1"/>
    <col min="9723" max="9723" width="8.7109375" style="798" customWidth="1"/>
    <col min="9724" max="9724" width="9.85546875" style="798" customWidth="1"/>
    <col min="9725" max="9725" width="1" style="798" customWidth="1"/>
    <col min="9726" max="9726" width="10.85546875" style="798" customWidth="1"/>
    <col min="9727" max="9727" width="1" style="798" customWidth="1"/>
    <col min="9728" max="9728" width="53.5703125" style="798" customWidth="1"/>
    <col min="9729" max="9729" width="7.5703125" style="798" customWidth="1"/>
    <col min="9730" max="9730" width="14.140625" style="798" customWidth="1"/>
    <col min="9731" max="9731" width="1" style="798" customWidth="1"/>
    <col min="9732" max="9977" width="9.140625" style="798"/>
    <col min="9978" max="9978" width="2.140625" style="798" customWidth="1"/>
    <col min="9979" max="9979" width="8.7109375" style="798" customWidth="1"/>
    <col min="9980" max="9980" width="9.85546875" style="798" customWidth="1"/>
    <col min="9981" max="9981" width="1" style="798" customWidth="1"/>
    <col min="9982" max="9982" width="10.85546875" style="798" customWidth="1"/>
    <col min="9983" max="9983" width="1" style="798" customWidth="1"/>
    <col min="9984" max="9984" width="53.5703125" style="798" customWidth="1"/>
    <col min="9985" max="9985" width="7.5703125" style="798" customWidth="1"/>
    <col min="9986" max="9986" width="14.140625" style="798" customWidth="1"/>
    <col min="9987" max="9987" width="1" style="798" customWidth="1"/>
    <col min="9988" max="10233" width="9.140625" style="798"/>
    <col min="10234" max="10234" width="2.140625" style="798" customWidth="1"/>
    <col min="10235" max="10235" width="8.7109375" style="798" customWidth="1"/>
    <col min="10236" max="10236" width="9.85546875" style="798" customWidth="1"/>
    <col min="10237" max="10237" width="1" style="798" customWidth="1"/>
    <col min="10238" max="10238" width="10.85546875" style="798" customWidth="1"/>
    <col min="10239" max="10239" width="1" style="798" customWidth="1"/>
    <col min="10240" max="10240" width="53.5703125" style="798" customWidth="1"/>
    <col min="10241" max="10241" width="7.5703125" style="798" customWidth="1"/>
    <col min="10242" max="10242" width="14.140625" style="798" customWidth="1"/>
    <col min="10243" max="10243" width="1" style="798" customWidth="1"/>
    <col min="10244" max="10489" width="9.140625" style="798"/>
    <col min="10490" max="10490" width="2.140625" style="798" customWidth="1"/>
    <col min="10491" max="10491" width="8.7109375" style="798" customWidth="1"/>
    <col min="10492" max="10492" width="9.85546875" style="798" customWidth="1"/>
    <col min="10493" max="10493" width="1" style="798" customWidth="1"/>
    <col min="10494" max="10494" width="10.85546875" style="798" customWidth="1"/>
    <col min="10495" max="10495" width="1" style="798" customWidth="1"/>
    <col min="10496" max="10496" width="53.5703125" style="798" customWidth="1"/>
    <col min="10497" max="10497" width="7.5703125" style="798" customWidth="1"/>
    <col min="10498" max="10498" width="14.140625" style="798" customWidth="1"/>
    <col min="10499" max="10499" width="1" style="798" customWidth="1"/>
    <col min="10500" max="10745" width="9.140625" style="798"/>
    <col min="10746" max="10746" width="2.140625" style="798" customWidth="1"/>
    <col min="10747" max="10747" width="8.7109375" style="798" customWidth="1"/>
    <col min="10748" max="10748" width="9.85546875" style="798" customWidth="1"/>
    <col min="10749" max="10749" width="1" style="798" customWidth="1"/>
    <col min="10750" max="10750" width="10.85546875" style="798" customWidth="1"/>
    <col min="10751" max="10751" width="1" style="798" customWidth="1"/>
    <col min="10752" max="10752" width="53.5703125" style="798" customWidth="1"/>
    <col min="10753" max="10753" width="7.5703125" style="798" customWidth="1"/>
    <col min="10754" max="10754" width="14.140625" style="798" customWidth="1"/>
    <col min="10755" max="10755" width="1" style="798" customWidth="1"/>
    <col min="10756" max="11001" width="9.140625" style="798"/>
    <col min="11002" max="11002" width="2.140625" style="798" customWidth="1"/>
    <col min="11003" max="11003" width="8.7109375" style="798" customWidth="1"/>
    <col min="11004" max="11004" width="9.85546875" style="798" customWidth="1"/>
    <col min="11005" max="11005" width="1" style="798" customWidth="1"/>
    <col min="11006" max="11006" width="10.85546875" style="798" customWidth="1"/>
    <col min="11007" max="11007" width="1" style="798" customWidth="1"/>
    <col min="11008" max="11008" width="53.5703125" style="798" customWidth="1"/>
    <col min="11009" max="11009" width="7.5703125" style="798" customWidth="1"/>
    <col min="11010" max="11010" width="14.140625" style="798" customWidth="1"/>
    <col min="11011" max="11011" width="1" style="798" customWidth="1"/>
    <col min="11012" max="11257" width="9.140625" style="798"/>
    <col min="11258" max="11258" width="2.140625" style="798" customWidth="1"/>
    <col min="11259" max="11259" width="8.7109375" style="798" customWidth="1"/>
    <col min="11260" max="11260" width="9.85546875" style="798" customWidth="1"/>
    <col min="11261" max="11261" width="1" style="798" customWidth="1"/>
    <col min="11262" max="11262" width="10.85546875" style="798" customWidth="1"/>
    <col min="11263" max="11263" width="1" style="798" customWidth="1"/>
    <col min="11264" max="11264" width="53.5703125" style="798" customWidth="1"/>
    <col min="11265" max="11265" width="7.5703125" style="798" customWidth="1"/>
    <col min="11266" max="11266" width="14.140625" style="798" customWidth="1"/>
    <col min="11267" max="11267" width="1" style="798" customWidth="1"/>
    <col min="11268" max="11513" width="9.140625" style="798"/>
    <col min="11514" max="11514" width="2.140625" style="798" customWidth="1"/>
    <col min="11515" max="11515" width="8.7109375" style="798" customWidth="1"/>
    <col min="11516" max="11516" width="9.85546875" style="798" customWidth="1"/>
    <col min="11517" max="11517" width="1" style="798" customWidth="1"/>
    <col min="11518" max="11518" width="10.85546875" style="798" customWidth="1"/>
    <col min="11519" max="11519" width="1" style="798" customWidth="1"/>
    <col min="11520" max="11520" width="53.5703125" style="798" customWidth="1"/>
    <col min="11521" max="11521" width="7.5703125" style="798" customWidth="1"/>
    <col min="11522" max="11522" width="14.140625" style="798" customWidth="1"/>
    <col min="11523" max="11523" width="1" style="798" customWidth="1"/>
    <col min="11524" max="11769" width="9.140625" style="798"/>
    <col min="11770" max="11770" width="2.140625" style="798" customWidth="1"/>
    <col min="11771" max="11771" width="8.7109375" style="798" customWidth="1"/>
    <col min="11772" max="11772" width="9.85546875" style="798" customWidth="1"/>
    <col min="11773" max="11773" width="1" style="798" customWidth="1"/>
    <col min="11774" max="11774" width="10.85546875" style="798" customWidth="1"/>
    <col min="11775" max="11775" width="1" style="798" customWidth="1"/>
    <col min="11776" max="11776" width="53.5703125" style="798" customWidth="1"/>
    <col min="11777" max="11777" width="7.5703125" style="798" customWidth="1"/>
    <col min="11778" max="11778" width="14.140625" style="798" customWidth="1"/>
    <col min="11779" max="11779" width="1" style="798" customWidth="1"/>
    <col min="11780" max="12025" width="9.140625" style="798"/>
    <col min="12026" max="12026" width="2.140625" style="798" customWidth="1"/>
    <col min="12027" max="12027" width="8.7109375" style="798" customWidth="1"/>
    <col min="12028" max="12028" width="9.85546875" style="798" customWidth="1"/>
    <col min="12029" max="12029" width="1" style="798" customWidth="1"/>
    <col min="12030" max="12030" width="10.85546875" style="798" customWidth="1"/>
    <col min="12031" max="12031" width="1" style="798" customWidth="1"/>
    <col min="12032" max="12032" width="53.5703125" style="798" customWidth="1"/>
    <col min="12033" max="12033" width="7.5703125" style="798" customWidth="1"/>
    <col min="12034" max="12034" width="14.140625" style="798" customWidth="1"/>
    <col min="12035" max="12035" width="1" style="798" customWidth="1"/>
    <col min="12036" max="12281" width="9.140625" style="798"/>
    <col min="12282" max="12282" width="2.140625" style="798" customWidth="1"/>
    <col min="12283" max="12283" width="8.7109375" style="798" customWidth="1"/>
    <col min="12284" max="12284" width="9.85546875" style="798" customWidth="1"/>
    <col min="12285" max="12285" width="1" style="798" customWidth="1"/>
    <col min="12286" max="12286" width="10.85546875" style="798" customWidth="1"/>
    <col min="12287" max="12287" width="1" style="798" customWidth="1"/>
    <col min="12288" max="12288" width="53.5703125" style="798" customWidth="1"/>
    <col min="12289" max="12289" width="7.5703125" style="798" customWidth="1"/>
    <col min="12290" max="12290" width="14.140625" style="798" customWidth="1"/>
    <col min="12291" max="12291" width="1" style="798" customWidth="1"/>
    <col min="12292" max="12537" width="9.140625" style="798"/>
    <col min="12538" max="12538" width="2.140625" style="798" customWidth="1"/>
    <col min="12539" max="12539" width="8.7109375" style="798" customWidth="1"/>
    <col min="12540" max="12540" width="9.85546875" style="798" customWidth="1"/>
    <col min="12541" max="12541" width="1" style="798" customWidth="1"/>
    <col min="12542" max="12542" width="10.85546875" style="798" customWidth="1"/>
    <col min="12543" max="12543" width="1" style="798" customWidth="1"/>
    <col min="12544" max="12544" width="53.5703125" style="798" customWidth="1"/>
    <col min="12545" max="12545" width="7.5703125" style="798" customWidth="1"/>
    <col min="12546" max="12546" width="14.140625" style="798" customWidth="1"/>
    <col min="12547" max="12547" width="1" style="798" customWidth="1"/>
    <col min="12548" max="12793" width="9.140625" style="798"/>
    <col min="12794" max="12794" width="2.140625" style="798" customWidth="1"/>
    <col min="12795" max="12795" width="8.7109375" style="798" customWidth="1"/>
    <col min="12796" max="12796" width="9.85546875" style="798" customWidth="1"/>
    <col min="12797" max="12797" width="1" style="798" customWidth="1"/>
    <col min="12798" max="12798" width="10.85546875" style="798" customWidth="1"/>
    <col min="12799" max="12799" width="1" style="798" customWidth="1"/>
    <col min="12800" max="12800" width="53.5703125" style="798" customWidth="1"/>
    <col min="12801" max="12801" width="7.5703125" style="798" customWidth="1"/>
    <col min="12802" max="12802" width="14.140625" style="798" customWidth="1"/>
    <col min="12803" max="12803" width="1" style="798" customWidth="1"/>
    <col min="12804" max="13049" width="9.140625" style="798"/>
    <col min="13050" max="13050" width="2.140625" style="798" customWidth="1"/>
    <col min="13051" max="13051" width="8.7109375" style="798" customWidth="1"/>
    <col min="13052" max="13052" width="9.85546875" style="798" customWidth="1"/>
    <col min="13053" max="13053" width="1" style="798" customWidth="1"/>
    <col min="13054" max="13054" width="10.85546875" style="798" customWidth="1"/>
    <col min="13055" max="13055" width="1" style="798" customWidth="1"/>
    <col min="13056" max="13056" width="53.5703125" style="798" customWidth="1"/>
    <col min="13057" max="13057" width="7.5703125" style="798" customWidth="1"/>
    <col min="13058" max="13058" width="14.140625" style="798" customWidth="1"/>
    <col min="13059" max="13059" width="1" style="798" customWidth="1"/>
    <col min="13060" max="13305" width="9.140625" style="798"/>
    <col min="13306" max="13306" width="2.140625" style="798" customWidth="1"/>
    <col min="13307" max="13307" width="8.7109375" style="798" customWidth="1"/>
    <col min="13308" max="13308" width="9.85546875" style="798" customWidth="1"/>
    <col min="13309" max="13309" width="1" style="798" customWidth="1"/>
    <col min="13310" max="13310" width="10.85546875" style="798" customWidth="1"/>
    <col min="13311" max="13311" width="1" style="798" customWidth="1"/>
    <col min="13312" max="13312" width="53.5703125" style="798" customWidth="1"/>
    <col min="13313" max="13313" width="7.5703125" style="798" customWidth="1"/>
    <col min="13314" max="13314" width="14.140625" style="798" customWidth="1"/>
    <col min="13315" max="13315" width="1" style="798" customWidth="1"/>
    <col min="13316" max="13561" width="9.140625" style="798"/>
    <col min="13562" max="13562" width="2.140625" style="798" customWidth="1"/>
    <col min="13563" max="13563" width="8.7109375" style="798" customWidth="1"/>
    <col min="13564" max="13564" width="9.85546875" style="798" customWidth="1"/>
    <col min="13565" max="13565" width="1" style="798" customWidth="1"/>
    <col min="13566" max="13566" width="10.85546875" style="798" customWidth="1"/>
    <col min="13567" max="13567" width="1" style="798" customWidth="1"/>
    <col min="13568" max="13568" width="53.5703125" style="798" customWidth="1"/>
    <col min="13569" max="13569" width="7.5703125" style="798" customWidth="1"/>
    <col min="13570" max="13570" width="14.140625" style="798" customWidth="1"/>
    <col min="13571" max="13571" width="1" style="798" customWidth="1"/>
    <col min="13572" max="13817" width="9.140625" style="798"/>
    <col min="13818" max="13818" width="2.140625" style="798" customWidth="1"/>
    <col min="13819" max="13819" width="8.7109375" style="798" customWidth="1"/>
    <col min="13820" max="13820" width="9.85546875" style="798" customWidth="1"/>
    <col min="13821" max="13821" width="1" style="798" customWidth="1"/>
    <col min="13822" max="13822" width="10.85546875" style="798" customWidth="1"/>
    <col min="13823" max="13823" width="1" style="798" customWidth="1"/>
    <col min="13824" max="13824" width="53.5703125" style="798" customWidth="1"/>
    <col min="13825" max="13825" width="7.5703125" style="798" customWidth="1"/>
    <col min="13826" max="13826" width="14.140625" style="798" customWidth="1"/>
    <col min="13827" max="13827" width="1" style="798" customWidth="1"/>
    <col min="13828" max="14073" width="9.140625" style="798"/>
    <col min="14074" max="14074" width="2.140625" style="798" customWidth="1"/>
    <col min="14075" max="14075" width="8.7109375" style="798" customWidth="1"/>
    <col min="14076" max="14076" width="9.85546875" style="798" customWidth="1"/>
    <col min="14077" max="14077" width="1" style="798" customWidth="1"/>
    <col min="14078" max="14078" width="10.85546875" style="798" customWidth="1"/>
    <col min="14079" max="14079" width="1" style="798" customWidth="1"/>
    <col min="14080" max="14080" width="53.5703125" style="798" customWidth="1"/>
    <col min="14081" max="14081" width="7.5703125" style="798" customWidth="1"/>
    <col min="14082" max="14082" width="14.140625" style="798" customWidth="1"/>
    <col min="14083" max="14083" width="1" style="798" customWidth="1"/>
    <col min="14084" max="14329" width="9.140625" style="798"/>
    <col min="14330" max="14330" width="2.140625" style="798" customWidth="1"/>
    <col min="14331" max="14331" width="8.7109375" style="798" customWidth="1"/>
    <col min="14332" max="14332" width="9.85546875" style="798" customWidth="1"/>
    <col min="14333" max="14333" width="1" style="798" customWidth="1"/>
    <col min="14334" max="14334" width="10.85546875" style="798" customWidth="1"/>
    <col min="14335" max="14335" width="1" style="798" customWidth="1"/>
    <col min="14336" max="14336" width="53.5703125" style="798" customWidth="1"/>
    <col min="14337" max="14337" width="7.5703125" style="798" customWidth="1"/>
    <col min="14338" max="14338" width="14.140625" style="798" customWidth="1"/>
    <col min="14339" max="14339" width="1" style="798" customWidth="1"/>
    <col min="14340" max="14585" width="9.140625" style="798"/>
    <col min="14586" max="14586" width="2.140625" style="798" customWidth="1"/>
    <col min="14587" max="14587" width="8.7109375" style="798" customWidth="1"/>
    <col min="14588" max="14588" width="9.85546875" style="798" customWidth="1"/>
    <col min="14589" max="14589" width="1" style="798" customWidth="1"/>
    <col min="14590" max="14590" width="10.85546875" style="798" customWidth="1"/>
    <col min="14591" max="14591" width="1" style="798" customWidth="1"/>
    <col min="14592" max="14592" width="53.5703125" style="798" customWidth="1"/>
    <col min="14593" max="14593" width="7.5703125" style="798" customWidth="1"/>
    <col min="14594" max="14594" width="14.140625" style="798" customWidth="1"/>
    <col min="14595" max="14595" width="1" style="798" customWidth="1"/>
    <col min="14596" max="14841" width="9.140625" style="798"/>
    <col min="14842" max="14842" width="2.140625" style="798" customWidth="1"/>
    <col min="14843" max="14843" width="8.7109375" style="798" customWidth="1"/>
    <col min="14844" max="14844" width="9.85546875" style="798" customWidth="1"/>
    <col min="14845" max="14845" width="1" style="798" customWidth="1"/>
    <col min="14846" max="14846" width="10.85546875" style="798" customWidth="1"/>
    <col min="14847" max="14847" width="1" style="798" customWidth="1"/>
    <col min="14848" max="14848" width="53.5703125" style="798" customWidth="1"/>
    <col min="14849" max="14849" width="7.5703125" style="798" customWidth="1"/>
    <col min="14850" max="14850" width="14.140625" style="798" customWidth="1"/>
    <col min="14851" max="14851" width="1" style="798" customWidth="1"/>
    <col min="14852" max="15097" width="9.140625" style="798"/>
    <col min="15098" max="15098" width="2.140625" style="798" customWidth="1"/>
    <col min="15099" max="15099" width="8.7109375" style="798" customWidth="1"/>
    <col min="15100" max="15100" width="9.85546875" style="798" customWidth="1"/>
    <col min="15101" max="15101" width="1" style="798" customWidth="1"/>
    <col min="15102" max="15102" width="10.85546875" style="798" customWidth="1"/>
    <col min="15103" max="15103" width="1" style="798" customWidth="1"/>
    <col min="15104" max="15104" width="53.5703125" style="798" customWidth="1"/>
    <col min="15105" max="15105" width="7.5703125" style="798" customWidth="1"/>
    <col min="15106" max="15106" width="14.140625" style="798" customWidth="1"/>
    <col min="15107" max="15107" width="1" style="798" customWidth="1"/>
    <col min="15108" max="15353" width="9.140625" style="798"/>
    <col min="15354" max="15354" width="2.140625" style="798" customWidth="1"/>
    <col min="15355" max="15355" width="8.7109375" style="798" customWidth="1"/>
    <col min="15356" max="15356" width="9.85546875" style="798" customWidth="1"/>
    <col min="15357" max="15357" width="1" style="798" customWidth="1"/>
    <col min="15358" max="15358" width="10.85546875" style="798" customWidth="1"/>
    <col min="15359" max="15359" width="1" style="798" customWidth="1"/>
    <col min="15360" max="15360" width="53.5703125" style="798" customWidth="1"/>
    <col min="15361" max="15361" width="7.5703125" style="798" customWidth="1"/>
    <col min="15362" max="15362" width="14.140625" style="798" customWidth="1"/>
    <col min="15363" max="15363" width="1" style="798" customWidth="1"/>
    <col min="15364" max="15609" width="9.140625" style="798"/>
    <col min="15610" max="15610" width="2.140625" style="798" customWidth="1"/>
    <col min="15611" max="15611" width="8.7109375" style="798" customWidth="1"/>
    <col min="15612" max="15612" width="9.85546875" style="798" customWidth="1"/>
    <col min="15613" max="15613" width="1" style="798" customWidth="1"/>
    <col min="15614" max="15614" width="10.85546875" style="798" customWidth="1"/>
    <col min="15615" max="15615" width="1" style="798" customWidth="1"/>
    <col min="15616" max="15616" width="53.5703125" style="798" customWidth="1"/>
    <col min="15617" max="15617" width="7.5703125" style="798" customWidth="1"/>
    <col min="15618" max="15618" width="14.140625" style="798" customWidth="1"/>
    <col min="15619" max="15619" width="1" style="798" customWidth="1"/>
    <col min="15620" max="15865" width="9.140625" style="798"/>
    <col min="15866" max="15866" width="2.140625" style="798" customWidth="1"/>
    <col min="15867" max="15867" width="8.7109375" style="798" customWidth="1"/>
    <col min="15868" max="15868" width="9.85546875" style="798" customWidth="1"/>
    <col min="15869" max="15869" width="1" style="798" customWidth="1"/>
    <col min="15870" max="15870" width="10.85546875" style="798" customWidth="1"/>
    <col min="15871" max="15871" width="1" style="798" customWidth="1"/>
    <col min="15872" max="15872" width="53.5703125" style="798" customWidth="1"/>
    <col min="15873" max="15873" width="7.5703125" style="798" customWidth="1"/>
    <col min="15874" max="15874" width="14.140625" style="798" customWidth="1"/>
    <col min="15875" max="15875" width="1" style="798" customWidth="1"/>
    <col min="15876" max="16121" width="9.140625" style="798"/>
    <col min="16122" max="16122" width="2.140625" style="798" customWidth="1"/>
    <col min="16123" max="16123" width="8.7109375" style="798" customWidth="1"/>
    <col min="16124" max="16124" width="9.85546875" style="798" customWidth="1"/>
    <col min="16125" max="16125" width="1" style="798" customWidth="1"/>
    <col min="16126" max="16126" width="10.85546875" style="798" customWidth="1"/>
    <col min="16127" max="16127" width="1" style="798" customWidth="1"/>
    <col min="16128" max="16128" width="53.5703125" style="798" customWidth="1"/>
    <col min="16129" max="16129" width="7.5703125" style="798" customWidth="1"/>
    <col min="16130" max="16130" width="14.140625" style="798" customWidth="1"/>
    <col min="16131" max="16131" width="1" style="798" customWidth="1"/>
    <col min="16132" max="16384" width="9.140625" style="798"/>
  </cols>
  <sheetData>
    <row r="1" spans="1:5" ht="24" customHeight="1" x14ac:dyDescent="0.2">
      <c r="A1" s="886" t="s">
        <v>964</v>
      </c>
      <c r="B1" s="886"/>
      <c r="C1" s="886"/>
      <c r="D1" s="886"/>
      <c r="E1" s="886"/>
    </row>
    <row r="2" spans="1:5" ht="45.75" customHeight="1" x14ac:dyDescent="0.2">
      <c r="A2" s="884" t="s">
        <v>1130</v>
      </c>
      <c r="B2" s="884"/>
      <c r="C2" s="884"/>
      <c r="D2" s="884"/>
      <c r="E2" s="884"/>
    </row>
    <row r="3" spans="1:5" ht="23.25" customHeight="1" x14ac:dyDescent="0.2">
      <c r="A3" s="811" t="s">
        <v>37</v>
      </c>
      <c r="B3" s="811" t="s">
        <v>21</v>
      </c>
      <c r="C3" s="811" t="s">
        <v>22</v>
      </c>
      <c r="D3" s="811" t="s">
        <v>74</v>
      </c>
      <c r="E3" s="811" t="s">
        <v>963</v>
      </c>
    </row>
    <row r="4" spans="1:5" x14ac:dyDescent="0.2">
      <c r="A4" s="799" t="s">
        <v>106</v>
      </c>
      <c r="B4" s="799"/>
      <c r="C4" s="799"/>
      <c r="D4" s="800" t="s">
        <v>107</v>
      </c>
      <c r="E4" s="801" t="s">
        <v>424</v>
      </c>
    </row>
    <row r="5" spans="1:5" ht="15" x14ac:dyDescent="0.2">
      <c r="A5" s="802"/>
      <c r="B5" s="808" t="s">
        <v>108</v>
      </c>
      <c r="C5" s="809"/>
      <c r="D5" s="803" t="s">
        <v>109</v>
      </c>
      <c r="E5" s="804" t="s">
        <v>425</v>
      </c>
    </row>
    <row r="6" spans="1:5" ht="45" x14ac:dyDescent="0.2">
      <c r="A6" s="805"/>
      <c r="B6" s="805"/>
      <c r="C6" s="810" t="s">
        <v>426</v>
      </c>
      <c r="D6" s="806" t="s">
        <v>427</v>
      </c>
      <c r="E6" s="807" t="s">
        <v>425</v>
      </c>
    </row>
    <row r="7" spans="1:5" ht="15" x14ac:dyDescent="0.2">
      <c r="A7" s="802"/>
      <c r="B7" s="808" t="s">
        <v>428</v>
      </c>
      <c r="C7" s="809"/>
      <c r="D7" s="803" t="s">
        <v>429</v>
      </c>
      <c r="E7" s="804" t="s">
        <v>430</v>
      </c>
    </row>
    <row r="8" spans="1:5" ht="22.5" x14ac:dyDescent="0.2">
      <c r="A8" s="805"/>
      <c r="B8" s="805"/>
      <c r="C8" s="810" t="s">
        <v>431</v>
      </c>
      <c r="D8" s="806" t="s">
        <v>432</v>
      </c>
      <c r="E8" s="807" t="s">
        <v>430</v>
      </c>
    </row>
    <row r="9" spans="1:5" ht="15" x14ac:dyDescent="0.2">
      <c r="A9" s="802"/>
      <c r="B9" s="808" t="s">
        <v>433</v>
      </c>
      <c r="C9" s="809"/>
      <c r="D9" s="803" t="s">
        <v>118</v>
      </c>
      <c r="E9" s="804" t="s">
        <v>434</v>
      </c>
    </row>
    <row r="10" spans="1:5" x14ac:dyDescent="0.2">
      <c r="A10" s="805"/>
      <c r="B10" s="805"/>
      <c r="C10" s="810" t="s">
        <v>171</v>
      </c>
      <c r="D10" s="806" t="s">
        <v>49</v>
      </c>
      <c r="E10" s="807" t="s">
        <v>434</v>
      </c>
    </row>
    <row r="11" spans="1:5" x14ac:dyDescent="0.2">
      <c r="A11" s="799" t="s">
        <v>435</v>
      </c>
      <c r="B11" s="799"/>
      <c r="C11" s="799"/>
      <c r="D11" s="800" t="s">
        <v>436</v>
      </c>
      <c r="E11" s="801" t="s">
        <v>437</v>
      </c>
    </row>
    <row r="12" spans="1:5" ht="15" x14ac:dyDescent="0.2">
      <c r="A12" s="802"/>
      <c r="B12" s="808" t="s">
        <v>438</v>
      </c>
      <c r="C12" s="809"/>
      <c r="D12" s="803" t="s">
        <v>118</v>
      </c>
      <c r="E12" s="804" t="s">
        <v>437</v>
      </c>
    </row>
    <row r="13" spans="1:5" x14ac:dyDescent="0.2">
      <c r="A13" s="805"/>
      <c r="B13" s="805"/>
      <c r="C13" s="810" t="s">
        <v>207</v>
      </c>
      <c r="D13" s="806" t="s">
        <v>46</v>
      </c>
      <c r="E13" s="807" t="s">
        <v>439</v>
      </c>
    </row>
    <row r="14" spans="1:5" x14ac:dyDescent="0.2">
      <c r="A14" s="805"/>
      <c r="B14" s="805"/>
      <c r="C14" s="810" t="s">
        <v>198</v>
      </c>
      <c r="D14" s="806" t="s">
        <v>156</v>
      </c>
      <c r="E14" s="807" t="s">
        <v>440</v>
      </c>
    </row>
    <row r="15" spans="1:5" x14ac:dyDescent="0.2">
      <c r="A15" s="805"/>
      <c r="B15" s="805"/>
      <c r="C15" s="810" t="s">
        <v>168</v>
      </c>
      <c r="D15" s="806" t="s">
        <v>48</v>
      </c>
      <c r="E15" s="807" t="s">
        <v>441</v>
      </c>
    </row>
    <row r="16" spans="1:5" x14ac:dyDescent="0.2">
      <c r="A16" s="805"/>
      <c r="B16" s="805"/>
      <c r="C16" s="810" t="s">
        <v>442</v>
      </c>
      <c r="D16" s="806" t="s">
        <v>71</v>
      </c>
      <c r="E16" s="807" t="s">
        <v>443</v>
      </c>
    </row>
    <row r="17" spans="1:5" x14ac:dyDescent="0.2">
      <c r="A17" s="805"/>
      <c r="B17" s="805"/>
      <c r="C17" s="810" t="s">
        <v>171</v>
      </c>
      <c r="D17" s="806" t="s">
        <v>49</v>
      </c>
      <c r="E17" s="807" t="s">
        <v>444</v>
      </c>
    </row>
    <row r="18" spans="1:5" x14ac:dyDescent="0.2">
      <c r="A18" s="799" t="s">
        <v>25</v>
      </c>
      <c r="B18" s="799"/>
      <c r="C18" s="799"/>
      <c r="D18" s="800" t="s">
        <v>445</v>
      </c>
      <c r="E18" s="801" t="s">
        <v>446</v>
      </c>
    </row>
    <row r="19" spans="1:5" ht="15" x14ac:dyDescent="0.2">
      <c r="A19" s="802"/>
      <c r="B19" s="808" t="s">
        <v>447</v>
      </c>
      <c r="C19" s="809"/>
      <c r="D19" s="803" t="s">
        <v>88</v>
      </c>
      <c r="E19" s="804" t="s">
        <v>448</v>
      </c>
    </row>
    <row r="20" spans="1:5" ht="33.75" x14ac:dyDescent="0.2">
      <c r="A20" s="805"/>
      <c r="B20" s="805"/>
      <c r="C20" s="810" t="s">
        <v>449</v>
      </c>
      <c r="D20" s="806" t="s">
        <v>450</v>
      </c>
      <c r="E20" s="807" t="s">
        <v>451</v>
      </c>
    </row>
    <row r="21" spans="1:5" ht="33.75" x14ac:dyDescent="0.2">
      <c r="A21" s="805"/>
      <c r="B21" s="805"/>
      <c r="C21" s="810" t="s">
        <v>452</v>
      </c>
      <c r="D21" s="806" t="s">
        <v>113</v>
      </c>
      <c r="E21" s="807" t="s">
        <v>453</v>
      </c>
    </row>
    <row r="22" spans="1:5" x14ac:dyDescent="0.2">
      <c r="A22" s="805"/>
      <c r="B22" s="805"/>
      <c r="C22" s="810" t="s">
        <v>171</v>
      </c>
      <c r="D22" s="806" t="s">
        <v>49</v>
      </c>
      <c r="E22" s="807" t="s">
        <v>454</v>
      </c>
    </row>
    <row r="23" spans="1:5" ht="15" x14ac:dyDescent="0.2">
      <c r="A23" s="802"/>
      <c r="B23" s="808" t="s">
        <v>27</v>
      </c>
      <c r="C23" s="809"/>
      <c r="D23" s="803" t="s">
        <v>175</v>
      </c>
      <c r="E23" s="804" t="s">
        <v>455</v>
      </c>
    </row>
    <row r="24" spans="1:5" x14ac:dyDescent="0.2">
      <c r="A24" s="805"/>
      <c r="B24" s="805"/>
      <c r="C24" s="810" t="s">
        <v>168</v>
      </c>
      <c r="D24" s="806" t="s">
        <v>48</v>
      </c>
      <c r="E24" s="807" t="s">
        <v>456</v>
      </c>
    </row>
    <row r="25" spans="1:5" x14ac:dyDescent="0.2">
      <c r="A25" s="805"/>
      <c r="B25" s="805"/>
      <c r="C25" s="810" t="s">
        <v>457</v>
      </c>
      <c r="D25" s="806" t="s">
        <v>55</v>
      </c>
      <c r="E25" s="807" t="s">
        <v>458</v>
      </c>
    </row>
    <row r="26" spans="1:5" x14ac:dyDescent="0.2">
      <c r="A26" s="805"/>
      <c r="B26" s="805"/>
      <c r="C26" s="810" t="s">
        <v>171</v>
      </c>
      <c r="D26" s="806" t="s">
        <v>49</v>
      </c>
      <c r="E26" s="807" t="s">
        <v>459</v>
      </c>
    </row>
    <row r="27" spans="1:5" x14ac:dyDescent="0.2">
      <c r="A27" s="805"/>
      <c r="B27" s="805"/>
      <c r="C27" s="810" t="s">
        <v>460</v>
      </c>
      <c r="D27" s="806" t="s">
        <v>143</v>
      </c>
      <c r="E27" s="807" t="s">
        <v>461</v>
      </c>
    </row>
    <row r="28" spans="1:5" x14ac:dyDescent="0.2">
      <c r="A28" s="805"/>
      <c r="B28" s="805"/>
      <c r="C28" s="810" t="s">
        <v>28</v>
      </c>
      <c r="D28" s="806" t="s">
        <v>296</v>
      </c>
      <c r="E28" s="807" t="s">
        <v>462</v>
      </c>
    </row>
    <row r="29" spans="1:5" x14ac:dyDescent="0.2">
      <c r="A29" s="799" t="s">
        <v>185</v>
      </c>
      <c r="B29" s="799"/>
      <c r="C29" s="799"/>
      <c r="D29" s="800" t="s">
        <v>263</v>
      </c>
      <c r="E29" s="801" t="s">
        <v>463</v>
      </c>
    </row>
    <row r="30" spans="1:5" ht="15" x14ac:dyDescent="0.2">
      <c r="A30" s="802"/>
      <c r="B30" s="808" t="s">
        <v>186</v>
      </c>
      <c r="C30" s="809"/>
      <c r="D30" s="803" t="s">
        <v>118</v>
      </c>
      <c r="E30" s="804" t="s">
        <v>463</v>
      </c>
    </row>
    <row r="31" spans="1:5" x14ac:dyDescent="0.2">
      <c r="A31" s="805"/>
      <c r="B31" s="805"/>
      <c r="C31" s="810" t="s">
        <v>168</v>
      </c>
      <c r="D31" s="806" t="s">
        <v>48</v>
      </c>
      <c r="E31" s="807" t="s">
        <v>464</v>
      </c>
    </row>
    <row r="32" spans="1:5" x14ac:dyDescent="0.2">
      <c r="A32" s="805"/>
      <c r="B32" s="805"/>
      <c r="C32" s="810" t="s">
        <v>171</v>
      </c>
      <c r="D32" s="806" t="s">
        <v>49</v>
      </c>
      <c r="E32" s="807" t="s">
        <v>465</v>
      </c>
    </row>
    <row r="33" spans="1:5" x14ac:dyDescent="0.2">
      <c r="A33" s="805"/>
      <c r="B33" s="805"/>
      <c r="C33" s="810" t="s">
        <v>31</v>
      </c>
      <c r="D33" s="806" t="s">
        <v>306</v>
      </c>
      <c r="E33" s="807" t="s">
        <v>466</v>
      </c>
    </row>
    <row r="34" spans="1:5" x14ac:dyDescent="0.2">
      <c r="A34" s="799" t="s">
        <v>29</v>
      </c>
      <c r="B34" s="799"/>
      <c r="C34" s="799"/>
      <c r="D34" s="800" t="s">
        <v>261</v>
      </c>
      <c r="E34" s="801" t="s">
        <v>467</v>
      </c>
    </row>
    <row r="35" spans="1:5" ht="15" x14ac:dyDescent="0.2">
      <c r="A35" s="802"/>
      <c r="B35" s="808" t="s">
        <v>468</v>
      </c>
      <c r="C35" s="809"/>
      <c r="D35" s="803" t="s">
        <v>469</v>
      </c>
      <c r="E35" s="804" t="s">
        <v>470</v>
      </c>
    </row>
    <row r="36" spans="1:5" ht="22.5" x14ac:dyDescent="0.2">
      <c r="A36" s="805"/>
      <c r="B36" s="805"/>
      <c r="C36" s="810" t="s">
        <v>471</v>
      </c>
      <c r="D36" s="806" t="s">
        <v>101</v>
      </c>
      <c r="E36" s="807" t="s">
        <v>470</v>
      </c>
    </row>
    <row r="37" spans="1:5" ht="15" x14ac:dyDescent="0.2">
      <c r="A37" s="802"/>
      <c r="B37" s="808" t="s">
        <v>30</v>
      </c>
      <c r="C37" s="809"/>
      <c r="D37" s="803" t="s">
        <v>472</v>
      </c>
      <c r="E37" s="804" t="s">
        <v>473</v>
      </c>
    </row>
    <row r="38" spans="1:5" x14ac:dyDescent="0.2">
      <c r="A38" s="805"/>
      <c r="B38" s="805"/>
      <c r="C38" s="810" t="s">
        <v>168</v>
      </c>
      <c r="D38" s="806" t="s">
        <v>48</v>
      </c>
      <c r="E38" s="807" t="s">
        <v>474</v>
      </c>
    </row>
    <row r="39" spans="1:5" x14ac:dyDescent="0.2">
      <c r="A39" s="805"/>
      <c r="B39" s="805"/>
      <c r="C39" s="810" t="s">
        <v>442</v>
      </c>
      <c r="D39" s="806" t="s">
        <v>71</v>
      </c>
      <c r="E39" s="807" t="s">
        <v>475</v>
      </c>
    </row>
    <row r="40" spans="1:5" x14ac:dyDescent="0.2">
      <c r="A40" s="805"/>
      <c r="B40" s="805"/>
      <c r="C40" s="810" t="s">
        <v>457</v>
      </c>
      <c r="D40" s="806" t="s">
        <v>55</v>
      </c>
      <c r="E40" s="807" t="s">
        <v>476</v>
      </c>
    </row>
    <row r="41" spans="1:5" x14ac:dyDescent="0.2">
      <c r="A41" s="805"/>
      <c r="B41" s="805"/>
      <c r="C41" s="810" t="s">
        <v>171</v>
      </c>
      <c r="D41" s="806" t="s">
        <v>49</v>
      </c>
      <c r="E41" s="807" t="s">
        <v>477</v>
      </c>
    </row>
    <row r="42" spans="1:5" x14ac:dyDescent="0.2">
      <c r="A42" s="805"/>
      <c r="B42" s="805"/>
      <c r="C42" s="810" t="s">
        <v>460</v>
      </c>
      <c r="D42" s="806" t="s">
        <v>143</v>
      </c>
      <c r="E42" s="807" t="s">
        <v>478</v>
      </c>
    </row>
    <row r="43" spans="1:5" ht="22.5" x14ac:dyDescent="0.2">
      <c r="A43" s="805"/>
      <c r="B43" s="805"/>
      <c r="C43" s="810" t="s">
        <v>479</v>
      </c>
      <c r="D43" s="806" t="s">
        <v>480</v>
      </c>
      <c r="E43" s="807" t="s">
        <v>481</v>
      </c>
    </row>
    <row r="44" spans="1:5" ht="22.5" x14ac:dyDescent="0.2">
      <c r="A44" s="805"/>
      <c r="B44" s="805"/>
      <c r="C44" s="810" t="s">
        <v>482</v>
      </c>
      <c r="D44" s="806" t="s">
        <v>483</v>
      </c>
      <c r="E44" s="807" t="s">
        <v>484</v>
      </c>
    </row>
    <row r="45" spans="1:5" ht="22.5" x14ac:dyDescent="0.2">
      <c r="A45" s="805"/>
      <c r="B45" s="805"/>
      <c r="C45" s="810" t="s">
        <v>485</v>
      </c>
      <c r="D45" s="806" t="s">
        <v>486</v>
      </c>
      <c r="E45" s="807" t="s">
        <v>487</v>
      </c>
    </row>
    <row r="46" spans="1:5" ht="22.5" x14ac:dyDescent="0.2">
      <c r="A46" s="805"/>
      <c r="B46" s="805"/>
      <c r="C46" s="810" t="s">
        <v>488</v>
      </c>
      <c r="D46" s="806" t="s">
        <v>489</v>
      </c>
      <c r="E46" s="807" t="s">
        <v>490</v>
      </c>
    </row>
    <row r="47" spans="1:5" x14ac:dyDescent="0.2">
      <c r="A47" s="805"/>
      <c r="B47" s="805"/>
      <c r="C47" s="810" t="s">
        <v>491</v>
      </c>
      <c r="D47" s="806" t="s">
        <v>492</v>
      </c>
      <c r="E47" s="807" t="s">
        <v>476</v>
      </c>
    </row>
    <row r="48" spans="1:5" x14ac:dyDescent="0.2">
      <c r="A48" s="805"/>
      <c r="B48" s="805"/>
      <c r="C48" s="810" t="s">
        <v>31</v>
      </c>
      <c r="D48" s="806" t="s">
        <v>306</v>
      </c>
      <c r="E48" s="807" t="s">
        <v>490</v>
      </c>
    </row>
    <row r="49" spans="1:5" x14ac:dyDescent="0.2">
      <c r="A49" s="799" t="s">
        <v>493</v>
      </c>
      <c r="B49" s="799"/>
      <c r="C49" s="799"/>
      <c r="D49" s="800" t="s">
        <v>494</v>
      </c>
      <c r="E49" s="801" t="s">
        <v>495</v>
      </c>
    </row>
    <row r="50" spans="1:5" ht="15" x14ac:dyDescent="0.2">
      <c r="A50" s="802"/>
      <c r="B50" s="808" t="s">
        <v>496</v>
      </c>
      <c r="C50" s="809"/>
      <c r="D50" s="803" t="s">
        <v>497</v>
      </c>
      <c r="E50" s="804" t="s">
        <v>498</v>
      </c>
    </row>
    <row r="51" spans="1:5" x14ac:dyDescent="0.2">
      <c r="A51" s="805"/>
      <c r="B51" s="805"/>
      <c r="C51" s="810" t="s">
        <v>198</v>
      </c>
      <c r="D51" s="806" t="s">
        <v>156</v>
      </c>
      <c r="E51" s="807" t="s">
        <v>425</v>
      </c>
    </row>
    <row r="52" spans="1:5" x14ac:dyDescent="0.2">
      <c r="A52" s="805"/>
      <c r="B52" s="805"/>
      <c r="C52" s="810" t="s">
        <v>171</v>
      </c>
      <c r="D52" s="806" t="s">
        <v>49</v>
      </c>
      <c r="E52" s="807" t="s">
        <v>499</v>
      </c>
    </row>
    <row r="53" spans="1:5" ht="15" x14ac:dyDescent="0.2">
      <c r="A53" s="802"/>
      <c r="B53" s="808" t="s">
        <v>500</v>
      </c>
      <c r="C53" s="809"/>
      <c r="D53" s="803" t="s">
        <v>501</v>
      </c>
      <c r="E53" s="804" t="s">
        <v>461</v>
      </c>
    </row>
    <row r="54" spans="1:5" x14ac:dyDescent="0.2">
      <c r="A54" s="805"/>
      <c r="B54" s="805"/>
      <c r="C54" s="810" t="s">
        <v>171</v>
      </c>
      <c r="D54" s="806" t="s">
        <v>49</v>
      </c>
      <c r="E54" s="807" t="s">
        <v>461</v>
      </c>
    </row>
    <row r="55" spans="1:5" x14ac:dyDescent="0.2">
      <c r="A55" s="799" t="s">
        <v>33</v>
      </c>
      <c r="B55" s="799"/>
      <c r="C55" s="799"/>
      <c r="D55" s="800" t="s">
        <v>41</v>
      </c>
      <c r="E55" s="801" t="s">
        <v>502</v>
      </c>
    </row>
    <row r="56" spans="1:5" ht="15" x14ac:dyDescent="0.2">
      <c r="A56" s="802"/>
      <c r="B56" s="808" t="s">
        <v>503</v>
      </c>
      <c r="C56" s="809"/>
      <c r="D56" s="803" t="s">
        <v>42</v>
      </c>
      <c r="E56" s="804" t="s">
        <v>504</v>
      </c>
    </row>
    <row r="57" spans="1:5" x14ac:dyDescent="0.2">
      <c r="A57" s="805"/>
      <c r="B57" s="805"/>
      <c r="C57" s="810" t="s">
        <v>505</v>
      </c>
      <c r="D57" s="806" t="s">
        <v>44</v>
      </c>
      <c r="E57" s="807" t="s">
        <v>506</v>
      </c>
    </row>
    <row r="58" spans="1:5" x14ac:dyDescent="0.2">
      <c r="A58" s="805"/>
      <c r="B58" s="805"/>
      <c r="C58" s="810" t="s">
        <v>507</v>
      </c>
      <c r="D58" s="806" t="s">
        <v>164</v>
      </c>
      <c r="E58" s="807" t="s">
        <v>508</v>
      </c>
    </row>
    <row r="59" spans="1:5" x14ac:dyDescent="0.2">
      <c r="A59" s="805"/>
      <c r="B59" s="805"/>
      <c r="C59" s="810" t="s">
        <v>207</v>
      </c>
      <c r="D59" s="806" t="s">
        <v>46</v>
      </c>
      <c r="E59" s="807" t="s">
        <v>509</v>
      </c>
    </row>
    <row r="60" spans="1:5" x14ac:dyDescent="0.2">
      <c r="A60" s="805"/>
      <c r="B60" s="805"/>
      <c r="C60" s="810" t="s">
        <v>210</v>
      </c>
      <c r="D60" s="806" t="s">
        <v>47</v>
      </c>
      <c r="E60" s="807" t="s">
        <v>510</v>
      </c>
    </row>
    <row r="61" spans="1:5" x14ac:dyDescent="0.2">
      <c r="A61" s="805"/>
      <c r="B61" s="805"/>
      <c r="C61" s="810" t="s">
        <v>168</v>
      </c>
      <c r="D61" s="806" t="s">
        <v>48</v>
      </c>
      <c r="E61" s="807" t="s">
        <v>511</v>
      </c>
    </row>
    <row r="62" spans="1:5" x14ac:dyDescent="0.2">
      <c r="A62" s="805"/>
      <c r="B62" s="805"/>
      <c r="C62" s="810" t="s">
        <v>171</v>
      </c>
      <c r="D62" s="806" t="s">
        <v>49</v>
      </c>
      <c r="E62" s="807" t="s">
        <v>512</v>
      </c>
    </row>
    <row r="63" spans="1:5" ht="15" x14ac:dyDescent="0.2">
      <c r="A63" s="802"/>
      <c r="B63" s="808" t="s">
        <v>513</v>
      </c>
      <c r="C63" s="809"/>
      <c r="D63" s="803" t="s">
        <v>514</v>
      </c>
      <c r="E63" s="804" t="s">
        <v>515</v>
      </c>
    </row>
    <row r="64" spans="1:5" x14ac:dyDescent="0.2">
      <c r="A64" s="805"/>
      <c r="B64" s="805"/>
      <c r="C64" s="810" t="s">
        <v>516</v>
      </c>
      <c r="D64" s="806" t="s">
        <v>517</v>
      </c>
      <c r="E64" s="807" t="s">
        <v>518</v>
      </c>
    </row>
    <row r="65" spans="1:5" x14ac:dyDescent="0.2">
      <c r="A65" s="805"/>
      <c r="B65" s="805"/>
      <c r="C65" s="810" t="s">
        <v>519</v>
      </c>
      <c r="D65" s="806" t="s">
        <v>520</v>
      </c>
      <c r="E65" s="807" t="s">
        <v>466</v>
      </c>
    </row>
    <row r="66" spans="1:5" x14ac:dyDescent="0.2">
      <c r="A66" s="805"/>
      <c r="B66" s="805"/>
      <c r="C66" s="810" t="s">
        <v>168</v>
      </c>
      <c r="D66" s="806" t="s">
        <v>48</v>
      </c>
      <c r="E66" s="807" t="s">
        <v>461</v>
      </c>
    </row>
    <row r="67" spans="1:5" x14ac:dyDescent="0.2">
      <c r="A67" s="805"/>
      <c r="B67" s="805"/>
      <c r="C67" s="810" t="s">
        <v>171</v>
      </c>
      <c r="D67" s="806" t="s">
        <v>49</v>
      </c>
      <c r="E67" s="807" t="s">
        <v>521</v>
      </c>
    </row>
    <row r="68" spans="1:5" x14ac:dyDescent="0.2">
      <c r="A68" s="805"/>
      <c r="B68" s="805"/>
      <c r="C68" s="810" t="s">
        <v>219</v>
      </c>
      <c r="D68" s="806" t="s">
        <v>522</v>
      </c>
      <c r="E68" s="807" t="s">
        <v>434</v>
      </c>
    </row>
    <row r="69" spans="1:5" x14ac:dyDescent="0.2">
      <c r="A69" s="805"/>
      <c r="B69" s="805"/>
      <c r="C69" s="810" t="s">
        <v>523</v>
      </c>
      <c r="D69" s="806" t="s">
        <v>524</v>
      </c>
      <c r="E69" s="807" t="s">
        <v>466</v>
      </c>
    </row>
    <row r="70" spans="1:5" ht="15" x14ac:dyDescent="0.2">
      <c r="A70" s="802"/>
      <c r="B70" s="808" t="s">
        <v>34</v>
      </c>
      <c r="C70" s="809"/>
      <c r="D70" s="803" t="s">
        <v>525</v>
      </c>
      <c r="E70" s="804" t="s">
        <v>526</v>
      </c>
    </row>
    <row r="71" spans="1:5" x14ac:dyDescent="0.2">
      <c r="A71" s="805"/>
      <c r="B71" s="805"/>
      <c r="C71" s="810" t="s">
        <v>527</v>
      </c>
      <c r="D71" s="806" t="s">
        <v>528</v>
      </c>
      <c r="E71" s="807" t="s">
        <v>529</v>
      </c>
    </row>
    <row r="72" spans="1:5" x14ac:dyDescent="0.2">
      <c r="A72" s="805"/>
      <c r="B72" s="805"/>
      <c r="C72" s="810" t="s">
        <v>505</v>
      </c>
      <c r="D72" s="806" t="s">
        <v>44</v>
      </c>
      <c r="E72" s="807" t="s">
        <v>530</v>
      </c>
    </row>
    <row r="73" spans="1:5" x14ac:dyDescent="0.2">
      <c r="A73" s="805"/>
      <c r="B73" s="805"/>
      <c r="C73" s="810" t="s">
        <v>507</v>
      </c>
      <c r="D73" s="806" t="s">
        <v>164</v>
      </c>
      <c r="E73" s="807" t="s">
        <v>531</v>
      </c>
    </row>
    <row r="74" spans="1:5" x14ac:dyDescent="0.2">
      <c r="A74" s="805"/>
      <c r="B74" s="805"/>
      <c r="C74" s="810" t="s">
        <v>207</v>
      </c>
      <c r="D74" s="806" t="s">
        <v>46</v>
      </c>
      <c r="E74" s="807" t="s">
        <v>532</v>
      </c>
    </row>
    <row r="75" spans="1:5" x14ac:dyDescent="0.2">
      <c r="A75" s="805"/>
      <c r="B75" s="805"/>
      <c r="C75" s="810" t="s">
        <v>210</v>
      </c>
      <c r="D75" s="806" t="s">
        <v>47</v>
      </c>
      <c r="E75" s="807" t="s">
        <v>533</v>
      </c>
    </row>
    <row r="76" spans="1:5" ht="22.5" x14ac:dyDescent="0.2">
      <c r="A76" s="805"/>
      <c r="B76" s="805"/>
      <c r="C76" s="810" t="s">
        <v>534</v>
      </c>
      <c r="D76" s="806" t="s">
        <v>535</v>
      </c>
      <c r="E76" s="807" t="s">
        <v>536</v>
      </c>
    </row>
    <row r="77" spans="1:5" x14ac:dyDescent="0.2">
      <c r="A77" s="805"/>
      <c r="B77" s="805"/>
      <c r="C77" s="810" t="s">
        <v>198</v>
      </c>
      <c r="D77" s="806" t="s">
        <v>156</v>
      </c>
      <c r="E77" s="807" t="s">
        <v>465</v>
      </c>
    </row>
    <row r="78" spans="1:5" x14ac:dyDescent="0.2">
      <c r="A78" s="805"/>
      <c r="B78" s="805"/>
      <c r="C78" s="810" t="s">
        <v>168</v>
      </c>
      <c r="D78" s="806" t="s">
        <v>48</v>
      </c>
      <c r="E78" s="807" t="s">
        <v>537</v>
      </c>
    </row>
    <row r="79" spans="1:5" x14ac:dyDescent="0.2">
      <c r="A79" s="805"/>
      <c r="B79" s="805"/>
      <c r="C79" s="810" t="s">
        <v>442</v>
      </c>
      <c r="D79" s="806" t="s">
        <v>71</v>
      </c>
      <c r="E79" s="807" t="s">
        <v>538</v>
      </c>
    </row>
    <row r="80" spans="1:5" x14ac:dyDescent="0.2">
      <c r="A80" s="805"/>
      <c r="B80" s="805"/>
      <c r="C80" s="810" t="s">
        <v>457</v>
      </c>
      <c r="D80" s="806" t="s">
        <v>55</v>
      </c>
      <c r="E80" s="807" t="s">
        <v>539</v>
      </c>
    </row>
    <row r="81" spans="1:5" x14ac:dyDescent="0.2">
      <c r="A81" s="805"/>
      <c r="B81" s="805"/>
      <c r="C81" s="810" t="s">
        <v>540</v>
      </c>
      <c r="D81" s="806" t="s">
        <v>541</v>
      </c>
      <c r="E81" s="807" t="s">
        <v>542</v>
      </c>
    </row>
    <row r="82" spans="1:5" x14ac:dyDescent="0.2">
      <c r="A82" s="805"/>
      <c r="B82" s="805"/>
      <c r="C82" s="810" t="s">
        <v>171</v>
      </c>
      <c r="D82" s="806" t="s">
        <v>49</v>
      </c>
      <c r="E82" s="807" t="s">
        <v>543</v>
      </c>
    </row>
    <row r="83" spans="1:5" x14ac:dyDescent="0.2">
      <c r="A83" s="805"/>
      <c r="B83" s="805"/>
      <c r="C83" s="810" t="s">
        <v>219</v>
      </c>
      <c r="D83" s="806" t="s">
        <v>522</v>
      </c>
      <c r="E83" s="807" t="s">
        <v>544</v>
      </c>
    </row>
    <row r="84" spans="1:5" x14ac:dyDescent="0.2">
      <c r="A84" s="805"/>
      <c r="B84" s="805"/>
      <c r="C84" s="810" t="s">
        <v>545</v>
      </c>
      <c r="D84" s="806" t="s">
        <v>546</v>
      </c>
      <c r="E84" s="807" t="s">
        <v>434</v>
      </c>
    </row>
    <row r="85" spans="1:5" ht="22.5" x14ac:dyDescent="0.2">
      <c r="A85" s="805"/>
      <c r="B85" s="805"/>
      <c r="C85" s="810" t="s">
        <v>547</v>
      </c>
      <c r="D85" s="806" t="s">
        <v>548</v>
      </c>
      <c r="E85" s="807" t="s">
        <v>549</v>
      </c>
    </row>
    <row r="86" spans="1:5" x14ac:dyDescent="0.2">
      <c r="A86" s="805"/>
      <c r="B86" s="805"/>
      <c r="C86" s="810" t="s">
        <v>550</v>
      </c>
      <c r="D86" s="806" t="s">
        <v>50</v>
      </c>
      <c r="E86" s="807" t="s">
        <v>424</v>
      </c>
    </row>
    <row r="87" spans="1:5" x14ac:dyDescent="0.2">
      <c r="A87" s="805"/>
      <c r="B87" s="805"/>
      <c r="C87" s="810" t="s">
        <v>523</v>
      </c>
      <c r="D87" s="806" t="s">
        <v>524</v>
      </c>
      <c r="E87" s="807" t="s">
        <v>466</v>
      </c>
    </row>
    <row r="88" spans="1:5" x14ac:dyDescent="0.2">
      <c r="A88" s="805"/>
      <c r="B88" s="805"/>
      <c r="C88" s="810" t="s">
        <v>460</v>
      </c>
      <c r="D88" s="806" t="s">
        <v>143</v>
      </c>
      <c r="E88" s="807" t="s">
        <v>465</v>
      </c>
    </row>
    <row r="89" spans="1:5" x14ac:dyDescent="0.2">
      <c r="A89" s="805"/>
      <c r="B89" s="805"/>
      <c r="C89" s="810" t="s">
        <v>551</v>
      </c>
      <c r="D89" s="806" t="s">
        <v>57</v>
      </c>
      <c r="E89" s="807" t="s">
        <v>552</v>
      </c>
    </row>
    <row r="90" spans="1:5" x14ac:dyDescent="0.2">
      <c r="A90" s="805"/>
      <c r="B90" s="805"/>
      <c r="C90" s="810" t="s">
        <v>491</v>
      </c>
      <c r="D90" s="806" t="s">
        <v>492</v>
      </c>
      <c r="E90" s="807" t="s">
        <v>461</v>
      </c>
    </row>
    <row r="91" spans="1:5" ht="22.5" x14ac:dyDescent="0.2">
      <c r="A91" s="805"/>
      <c r="B91" s="805"/>
      <c r="C91" s="810" t="s">
        <v>553</v>
      </c>
      <c r="D91" s="806" t="s">
        <v>554</v>
      </c>
      <c r="E91" s="807" t="s">
        <v>437</v>
      </c>
    </row>
    <row r="92" spans="1:5" x14ac:dyDescent="0.2">
      <c r="A92" s="805"/>
      <c r="B92" s="805"/>
      <c r="C92" s="810" t="s">
        <v>31</v>
      </c>
      <c r="D92" s="806" t="s">
        <v>306</v>
      </c>
      <c r="E92" s="807" t="s">
        <v>425</v>
      </c>
    </row>
    <row r="93" spans="1:5" ht="15" x14ac:dyDescent="0.2">
      <c r="A93" s="802"/>
      <c r="B93" s="808" t="s">
        <v>555</v>
      </c>
      <c r="C93" s="809"/>
      <c r="D93" s="803" t="s">
        <v>556</v>
      </c>
      <c r="E93" s="804" t="s">
        <v>557</v>
      </c>
    </row>
    <row r="94" spans="1:5" x14ac:dyDescent="0.2">
      <c r="A94" s="805"/>
      <c r="B94" s="805"/>
      <c r="C94" s="810" t="s">
        <v>198</v>
      </c>
      <c r="D94" s="806" t="s">
        <v>156</v>
      </c>
      <c r="E94" s="807" t="s">
        <v>440</v>
      </c>
    </row>
    <row r="95" spans="1:5" x14ac:dyDescent="0.2">
      <c r="A95" s="805"/>
      <c r="B95" s="805"/>
      <c r="C95" s="810" t="s">
        <v>168</v>
      </c>
      <c r="D95" s="806" t="s">
        <v>48</v>
      </c>
      <c r="E95" s="807" t="s">
        <v>558</v>
      </c>
    </row>
    <row r="96" spans="1:5" x14ac:dyDescent="0.2">
      <c r="A96" s="805"/>
      <c r="B96" s="805"/>
      <c r="C96" s="810" t="s">
        <v>171</v>
      </c>
      <c r="D96" s="806" t="s">
        <v>49</v>
      </c>
      <c r="E96" s="807" t="s">
        <v>559</v>
      </c>
    </row>
    <row r="97" spans="1:5" ht="15" x14ac:dyDescent="0.2">
      <c r="A97" s="802"/>
      <c r="B97" s="808" t="s">
        <v>560</v>
      </c>
      <c r="C97" s="809"/>
      <c r="D97" s="803" t="s">
        <v>561</v>
      </c>
      <c r="E97" s="804" t="s">
        <v>562</v>
      </c>
    </row>
    <row r="98" spans="1:5" x14ac:dyDescent="0.2">
      <c r="A98" s="805"/>
      <c r="B98" s="805"/>
      <c r="C98" s="810" t="s">
        <v>527</v>
      </c>
      <c r="D98" s="806" t="s">
        <v>528</v>
      </c>
      <c r="E98" s="807" t="s">
        <v>563</v>
      </c>
    </row>
    <row r="99" spans="1:5" x14ac:dyDescent="0.2">
      <c r="A99" s="805"/>
      <c r="B99" s="805"/>
      <c r="C99" s="810" t="s">
        <v>505</v>
      </c>
      <c r="D99" s="806" t="s">
        <v>44</v>
      </c>
      <c r="E99" s="807" t="s">
        <v>564</v>
      </c>
    </row>
    <row r="100" spans="1:5" x14ac:dyDescent="0.2">
      <c r="A100" s="805"/>
      <c r="B100" s="805"/>
      <c r="C100" s="810" t="s">
        <v>507</v>
      </c>
      <c r="D100" s="806" t="s">
        <v>164</v>
      </c>
      <c r="E100" s="807" t="s">
        <v>565</v>
      </c>
    </row>
    <row r="101" spans="1:5" x14ac:dyDescent="0.2">
      <c r="A101" s="805"/>
      <c r="B101" s="805"/>
      <c r="C101" s="810" t="s">
        <v>207</v>
      </c>
      <c r="D101" s="806" t="s">
        <v>46</v>
      </c>
      <c r="E101" s="807" t="s">
        <v>566</v>
      </c>
    </row>
    <row r="102" spans="1:5" x14ac:dyDescent="0.2">
      <c r="A102" s="805"/>
      <c r="B102" s="805"/>
      <c r="C102" s="810" t="s">
        <v>210</v>
      </c>
      <c r="D102" s="806" t="s">
        <v>47</v>
      </c>
      <c r="E102" s="807" t="s">
        <v>567</v>
      </c>
    </row>
    <row r="103" spans="1:5" x14ac:dyDescent="0.2">
      <c r="A103" s="805"/>
      <c r="B103" s="805"/>
      <c r="C103" s="810" t="s">
        <v>198</v>
      </c>
      <c r="D103" s="806" t="s">
        <v>156</v>
      </c>
      <c r="E103" s="807" t="s">
        <v>512</v>
      </c>
    </row>
    <row r="104" spans="1:5" x14ac:dyDescent="0.2">
      <c r="A104" s="805"/>
      <c r="B104" s="805"/>
      <c r="C104" s="810" t="s">
        <v>168</v>
      </c>
      <c r="D104" s="806" t="s">
        <v>48</v>
      </c>
      <c r="E104" s="807" t="s">
        <v>568</v>
      </c>
    </row>
    <row r="105" spans="1:5" x14ac:dyDescent="0.2">
      <c r="A105" s="805"/>
      <c r="B105" s="805"/>
      <c r="C105" s="810" t="s">
        <v>442</v>
      </c>
      <c r="D105" s="806" t="s">
        <v>71</v>
      </c>
      <c r="E105" s="807" t="s">
        <v>476</v>
      </c>
    </row>
    <row r="106" spans="1:5" x14ac:dyDescent="0.2">
      <c r="A106" s="805"/>
      <c r="B106" s="805"/>
      <c r="C106" s="810" t="s">
        <v>457</v>
      </c>
      <c r="D106" s="806" t="s">
        <v>55</v>
      </c>
      <c r="E106" s="807" t="s">
        <v>443</v>
      </c>
    </row>
    <row r="107" spans="1:5" x14ac:dyDescent="0.2">
      <c r="A107" s="805"/>
      <c r="B107" s="805"/>
      <c r="C107" s="810" t="s">
        <v>540</v>
      </c>
      <c r="D107" s="806" t="s">
        <v>541</v>
      </c>
      <c r="E107" s="807" t="s">
        <v>512</v>
      </c>
    </row>
    <row r="108" spans="1:5" x14ac:dyDescent="0.2">
      <c r="A108" s="805"/>
      <c r="B108" s="805"/>
      <c r="C108" s="810" t="s">
        <v>171</v>
      </c>
      <c r="D108" s="806" t="s">
        <v>49</v>
      </c>
      <c r="E108" s="807" t="s">
        <v>544</v>
      </c>
    </row>
    <row r="109" spans="1:5" x14ac:dyDescent="0.2">
      <c r="A109" s="805"/>
      <c r="B109" s="805"/>
      <c r="C109" s="810" t="s">
        <v>219</v>
      </c>
      <c r="D109" s="806" t="s">
        <v>522</v>
      </c>
      <c r="E109" s="807" t="s">
        <v>569</v>
      </c>
    </row>
    <row r="110" spans="1:5" ht="22.5" x14ac:dyDescent="0.2">
      <c r="A110" s="805"/>
      <c r="B110" s="805"/>
      <c r="C110" s="810" t="s">
        <v>547</v>
      </c>
      <c r="D110" s="806" t="s">
        <v>548</v>
      </c>
      <c r="E110" s="807" t="s">
        <v>536</v>
      </c>
    </row>
    <row r="111" spans="1:5" x14ac:dyDescent="0.2">
      <c r="A111" s="805"/>
      <c r="B111" s="805"/>
      <c r="C111" s="810" t="s">
        <v>550</v>
      </c>
      <c r="D111" s="806" t="s">
        <v>50</v>
      </c>
      <c r="E111" s="807" t="s">
        <v>476</v>
      </c>
    </row>
    <row r="112" spans="1:5" x14ac:dyDescent="0.2">
      <c r="A112" s="805"/>
      <c r="B112" s="805"/>
      <c r="C112" s="810" t="s">
        <v>460</v>
      </c>
      <c r="D112" s="806" t="s">
        <v>143</v>
      </c>
      <c r="E112" s="807" t="s">
        <v>570</v>
      </c>
    </row>
    <row r="113" spans="1:5" x14ac:dyDescent="0.2">
      <c r="A113" s="805"/>
      <c r="B113" s="805"/>
      <c r="C113" s="810" t="s">
        <v>551</v>
      </c>
      <c r="D113" s="806" t="s">
        <v>57</v>
      </c>
      <c r="E113" s="807" t="s">
        <v>571</v>
      </c>
    </row>
    <row r="114" spans="1:5" ht="22.5" x14ac:dyDescent="0.2">
      <c r="A114" s="805"/>
      <c r="B114" s="805"/>
      <c r="C114" s="810" t="s">
        <v>553</v>
      </c>
      <c r="D114" s="806" t="s">
        <v>554</v>
      </c>
      <c r="E114" s="807" t="s">
        <v>572</v>
      </c>
    </row>
    <row r="115" spans="1:5" ht="15" x14ac:dyDescent="0.2">
      <c r="A115" s="802"/>
      <c r="B115" s="808" t="s">
        <v>573</v>
      </c>
      <c r="C115" s="809"/>
      <c r="D115" s="803" t="s">
        <v>118</v>
      </c>
      <c r="E115" s="804" t="s">
        <v>574</v>
      </c>
    </row>
    <row r="116" spans="1:5" x14ac:dyDescent="0.2">
      <c r="A116" s="805"/>
      <c r="B116" s="805"/>
      <c r="C116" s="810" t="s">
        <v>516</v>
      </c>
      <c r="D116" s="806" t="s">
        <v>517</v>
      </c>
      <c r="E116" s="807" t="s">
        <v>575</v>
      </c>
    </row>
    <row r="117" spans="1:5" x14ac:dyDescent="0.2">
      <c r="A117" s="805"/>
      <c r="B117" s="805"/>
      <c r="C117" s="810" t="s">
        <v>576</v>
      </c>
      <c r="D117" s="806" t="s">
        <v>577</v>
      </c>
      <c r="E117" s="807" t="s">
        <v>512</v>
      </c>
    </row>
    <row r="118" spans="1:5" x14ac:dyDescent="0.2">
      <c r="A118" s="805"/>
      <c r="B118" s="805"/>
      <c r="C118" s="810" t="s">
        <v>460</v>
      </c>
      <c r="D118" s="806" t="s">
        <v>143</v>
      </c>
      <c r="E118" s="807" t="s">
        <v>578</v>
      </c>
    </row>
    <row r="119" spans="1:5" ht="22.5" x14ac:dyDescent="0.2">
      <c r="A119" s="799" t="s">
        <v>579</v>
      </c>
      <c r="B119" s="799"/>
      <c r="C119" s="799"/>
      <c r="D119" s="800" t="s">
        <v>580</v>
      </c>
      <c r="E119" s="801" t="s">
        <v>581</v>
      </c>
    </row>
    <row r="120" spans="1:5" ht="22.5" x14ac:dyDescent="0.2">
      <c r="A120" s="802"/>
      <c r="B120" s="808" t="s">
        <v>582</v>
      </c>
      <c r="C120" s="809"/>
      <c r="D120" s="803" t="s">
        <v>583</v>
      </c>
      <c r="E120" s="804" t="s">
        <v>581</v>
      </c>
    </row>
    <row r="121" spans="1:5" x14ac:dyDescent="0.2">
      <c r="A121" s="805"/>
      <c r="B121" s="805"/>
      <c r="C121" s="810" t="s">
        <v>505</v>
      </c>
      <c r="D121" s="806" t="s">
        <v>44</v>
      </c>
      <c r="E121" s="807" t="s">
        <v>584</v>
      </c>
    </row>
    <row r="122" spans="1:5" x14ac:dyDescent="0.2">
      <c r="A122" s="805"/>
      <c r="B122" s="805"/>
      <c r="C122" s="810" t="s">
        <v>207</v>
      </c>
      <c r="D122" s="806" t="s">
        <v>46</v>
      </c>
      <c r="E122" s="807" t="s">
        <v>585</v>
      </c>
    </row>
    <row r="123" spans="1:5" x14ac:dyDescent="0.2">
      <c r="A123" s="805"/>
      <c r="B123" s="805"/>
      <c r="C123" s="810" t="s">
        <v>210</v>
      </c>
      <c r="D123" s="806" t="s">
        <v>47</v>
      </c>
      <c r="E123" s="807" t="s">
        <v>586</v>
      </c>
    </row>
    <row r="124" spans="1:5" ht="22.5" x14ac:dyDescent="0.2">
      <c r="A124" s="799" t="s">
        <v>189</v>
      </c>
      <c r="B124" s="799"/>
      <c r="C124" s="799"/>
      <c r="D124" s="800" t="s">
        <v>111</v>
      </c>
      <c r="E124" s="801" t="s">
        <v>587</v>
      </c>
    </row>
    <row r="125" spans="1:5" ht="15" x14ac:dyDescent="0.2">
      <c r="A125" s="802"/>
      <c r="B125" s="808" t="s">
        <v>191</v>
      </c>
      <c r="C125" s="809"/>
      <c r="D125" s="803" t="s">
        <v>112</v>
      </c>
      <c r="E125" s="804" t="s">
        <v>588</v>
      </c>
    </row>
    <row r="126" spans="1:5" ht="33.75" x14ac:dyDescent="0.2">
      <c r="A126" s="805"/>
      <c r="B126" s="805"/>
      <c r="C126" s="810" t="s">
        <v>452</v>
      </c>
      <c r="D126" s="806" t="s">
        <v>113</v>
      </c>
      <c r="E126" s="807" t="s">
        <v>536</v>
      </c>
    </row>
    <row r="127" spans="1:5" x14ac:dyDescent="0.2">
      <c r="A127" s="805"/>
      <c r="B127" s="805"/>
      <c r="C127" s="810" t="s">
        <v>516</v>
      </c>
      <c r="D127" s="806" t="s">
        <v>517</v>
      </c>
      <c r="E127" s="807" t="s">
        <v>589</v>
      </c>
    </row>
    <row r="128" spans="1:5" x14ac:dyDescent="0.2">
      <c r="A128" s="805"/>
      <c r="B128" s="805"/>
      <c r="C128" s="810" t="s">
        <v>207</v>
      </c>
      <c r="D128" s="806" t="s">
        <v>46</v>
      </c>
      <c r="E128" s="807" t="s">
        <v>590</v>
      </c>
    </row>
    <row r="129" spans="1:5" x14ac:dyDescent="0.2">
      <c r="A129" s="805"/>
      <c r="B129" s="805"/>
      <c r="C129" s="810" t="s">
        <v>210</v>
      </c>
      <c r="D129" s="806" t="s">
        <v>47</v>
      </c>
      <c r="E129" s="807" t="s">
        <v>591</v>
      </c>
    </row>
    <row r="130" spans="1:5" x14ac:dyDescent="0.2">
      <c r="A130" s="805"/>
      <c r="B130" s="805"/>
      <c r="C130" s="810" t="s">
        <v>198</v>
      </c>
      <c r="D130" s="806" t="s">
        <v>156</v>
      </c>
      <c r="E130" s="807" t="s">
        <v>592</v>
      </c>
    </row>
    <row r="131" spans="1:5" x14ac:dyDescent="0.2">
      <c r="A131" s="805"/>
      <c r="B131" s="805"/>
      <c r="C131" s="810" t="s">
        <v>168</v>
      </c>
      <c r="D131" s="806" t="s">
        <v>48</v>
      </c>
      <c r="E131" s="807" t="s">
        <v>593</v>
      </c>
    </row>
    <row r="132" spans="1:5" x14ac:dyDescent="0.2">
      <c r="A132" s="805"/>
      <c r="B132" s="805"/>
      <c r="C132" s="810" t="s">
        <v>442</v>
      </c>
      <c r="D132" s="806" t="s">
        <v>71</v>
      </c>
      <c r="E132" s="807" t="s">
        <v>487</v>
      </c>
    </row>
    <row r="133" spans="1:5" x14ac:dyDescent="0.2">
      <c r="A133" s="805"/>
      <c r="B133" s="805"/>
      <c r="C133" s="810" t="s">
        <v>540</v>
      </c>
      <c r="D133" s="806" t="s">
        <v>541</v>
      </c>
      <c r="E133" s="807" t="s">
        <v>437</v>
      </c>
    </row>
    <row r="134" spans="1:5" x14ac:dyDescent="0.2">
      <c r="A134" s="805"/>
      <c r="B134" s="805"/>
      <c r="C134" s="810" t="s">
        <v>171</v>
      </c>
      <c r="D134" s="806" t="s">
        <v>49</v>
      </c>
      <c r="E134" s="807" t="s">
        <v>594</v>
      </c>
    </row>
    <row r="135" spans="1:5" x14ac:dyDescent="0.2">
      <c r="A135" s="805"/>
      <c r="B135" s="805"/>
      <c r="C135" s="810" t="s">
        <v>219</v>
      </c>
      <c r="D135" s="806" t="s">
        <v>522</v>
      </c>
      <c r="E135" s="807" t="s">
        <v>512</v>
      </c>
    </row>
    <row r="136" spans="1:5" x14ac:dyDescent="0.2">
      <c r="A136" s="805"/>
      <c r="B136" s="805"/>
      <c r="C136" s="810" t="s">
        <v>460</v>
      </c>
      <c r="D136" s="806" t="s">
        <v>143</v>
      </c>
      <c r="E136" s="807" t="s">
        <v>568</v>
      </c>
    </row>
    <row r="137" spans="1:5" x14ac:dyDescent="0.2">
      <c r="A137" s="805"/>
      <c r="B137" s="805"/>
      <c r="C137" s="810" t="s">
        <v>31</v>
      </c>
      <c r="D137" s="806" t="s">
        <v>306</v>
      </c>
      <c r="E137" s="807" t="s">
        <v>425</v>
      </c>
    </row>
    <row r="138" spans="1:5" ht="15" x14ac:dyDescent="0.2">
      <c r="A138" s="802"/>
      <c r="B138" s="808" t="s">
        <v>595</v>
      </c>
      <c r="C138" s="809"/>
      <c r="D138" s="803" t="s">
        <v>596</v>
      </c>
      <c r="E138" s="804" t="s">
        <v>597</v>
      </c>
    </row>
    <row r="139" spans="1:5" x14ac:dyDescent="0.2">
      <c r="A139" s="805"/>
      <c r="B139" s="805"/>
      <c r="C139" s="810" t="s">
        <v>168</v>
      </c>
      <c r="D139" s="806" t="s">
        <v>48</v>
      </c>
      <c r="E139" s="807" t="s">
        <v>476</v>
      </c>
    </row>
    <row r="140" spans="1:5" x14ac:dyDescent="0.2">
      <c r="A140" s="805"/>
      <c r="B140" s="805"/>
      <c r="C140" s="810" t="s">
        <v>442</v>
      </c>
      <c r="D140" s="806" t="s">
        <v>71</v>
      </c>
      <c r="E140" s="807" t="s">
        <v>478</v>
      </c>
    </row>
    <row r="141" spans="1:5" x14ac:dyDescent="0.2">
      <c r="A141" s="805"/>
      <c r="B141" s="805"/>
      <c r="C141" s="810" t="s">
        <v>171</v>
      </c>
      <c r="D141" s="806" t="s">
        <v>49</v>
      </c>
      <c r="E141" s="807" t="s">
        <v>598</v>
      </c>
    </row>
    <row r="142" spans="1:5" x14ac:dyDescent="0.2">
      <c r="A142" s="805"/>
      <c r="B142" s="805"/>
      <c r="C142" s="810" t="s">
        <v>219</v>
      </c>
      <c r="D142" s="806" t="s">
        <v>522</v>
      </c>
      <c r="E142" s="807" t="s">
        <v>434</v>
      </c>
    </row>
    <row r="143" spans="1:5" ht="15" x14ac:dyDescent="0.2">
      <c r="A143" s="802"/>
      <c r="B143" s="808" t="s">
        <v>599</v>
      </c>
      <c r="C143" s="809"/>
      <c r="D143" s="803" t="s">
        <v>258</v>
      </c>
      <c r="E143" s="804" t="s">
        <v>589</v>
      </c>
    </row>
    <row r="144" spans="1:5" ht="56.25" x14ac:dyDescent="0.2">
      <c r="A144" s="805"/>
      <c r="B144" s="805"/>
      <c r="C144" s="810" t="s">
        <v>600</v>
      </c>
      <c r="D144" s="806" t="s">
        <v>601</v>
      </c>
      <c r="E144" s="807" t="s">
        <v>589</v>
      </c>
    </row>
    <row r="145" spans="1:5" ht="15" x14ac:dyDescent="0.2">
      <c r="A145" s="802"/>
      <c r="B145" s="808" t="s">
        <v>393</v>
      </c>
      <c r="C145" s="809"/>
      <c r="D145" s="803" t="s">
        <v>602</v>
      </c>
      <c r="E145" s="804" t="s">
        <v>603</v>
      </c>
    </row>
    <row r="146" spans="1:5" x14ac:dyDescent="0.2">
      <c r="A146" s="805"/>
      <c r="B146" s="805"/>
      <c r="C146" s="810" t="s">
        <v>527</v>
      </c>
      <c r="D146" s="806" t="s">
        <v>528</v>
      </c>
      <c r="E146" s="807" t="s">
        <v>604</v>
      </c>
    </row>
    <row r="147" spans="1:5" x14ac:dyDescent="0.2">
      <c r="A147" s="805"/>
      <c r="B147" s="805"/>
      <c r="C147" s="810" t="s">
        <v>168</v>
      </c>
      <c r="D147" s="806" t="s">
        <v>48</v>
      </c>
      <c r="E147" s="807" t="s">
        <v>605</v>
      </c>
    </row>
    <row r="148" spans="1:5" x14ac:dyDescent="0.2">
      <c r="A148" s="805"/>
      <c r="B148" s="805"/>
      <c r="C148" s="810" t="s">
        <v>171</v>
      </c>
      <c r="D148" s="806" t="s">
        <v>49</v>
      </c>
      <c r="E148" s="807" t="s">
        <v>443</v>
      </c>
    </row>
    <row r="149" spans="1:5" x14ac:dyDescent="0.2">
      <c r="A149" s="805"/>
      <c r="B149" s="805"/>
      <c r="C149" s="810" t="s">
        <v>460</v>
      </c>
      <c r="D149" s="806" t="s">
        <v>143</v>
      </c>
      <c r="E149" s="807" t="s">
        <v>466</v>
      </c>
    </row>
    <row r="150" spans="1:5" x14ac:dyDescent="0.2">
      <c r="A150" s="805"/>
      <c r="B150" s="805"/>
      <c r="C150" s="810" t="s">
        <v>31</v>
      </c>
      <c r="D150" s="806" t="s">
        <v>306</v>
      </c>
      <c r="E150" s="807" t="s">
        <v>454</v>
      </c>
    </row>
    <row r="151" spans="1:5" x14ac:dyDescent="0.2">
      <c r="A151" s="799" t="s">
        <v>606</v>
      </c>
      <c r="B151" s="799"/>
      <c r="C151" s="799"/>
      <c r="D151" s="800" t="s">
        <v>607</v>
      </c>
      <c r="E151" s="801" t="s">
        <v>608</v>
      </c>
    </row>
    <row r="152" spans="1:5" ht="22.5" x14ac:dyDescent="0.2">
      <c r="A152" s="802"/>
      <c r="B152" s="808" t="s">
        <v>609</v>
      </c>
      <c r="C152" s="809"/>
      <c r="D152" s="803" t="s">
        <v>610</v>
      </c>
      <c r="E152" s="804" t="s">
        <v>608</v>
      </c>
    </row>
    <row r="153" spans="1:5" ht="33.75" x14ac:dyDescent="0.2">
      <c r="A153" s="805"/>
      <c r="B153" s="805"/>
      <c r="C153" s="810" t="s">
        <v>611</v>
      </c>
      <c r="D153" s="806" t="s">
        <v>612</v>
      </c>
      <c r="E153" s="807" t="s">
        <v>608</v>
      </c>
    </row>
    <row r="154" spans="1:5" x14ac:dyDescent="0.2">
      <c r="A154" s="799" t="s">
        <v>613</v>
      </c>
      <c r="B154" s="799"/>
      <c r="C154" s="799"/>
      <c r="D154" s="800" t="s">
        <v>614</v>
      </c>
      <c r="E154" s="801" t="s">
        <v>615</v>
      </c>
    </row>
    <row r="155" spans="1:5" ht="15" x14ac:dyDescent="0.2">
      <c r="A155" s="802"/>
      <c r="B155" s="808" t="s">
        <v>616</v>
      </c>
      <c r="C155" s="809"/>
      <c r="D155" s="803" t="s">
        <v>617</v>
      </c>
      <c r="E155" s="804" t="s">
        <v>615</v>
      </c>
    </row>
    <row r="156" spans="1:5" x14ac:dyDescent="0.2">
      <c r="A156" s="805"/>
      <c r="B156" s="805"/>
      <c r="C156" s="810" t="s">
        <v>618</v>
      </c>
      <c r="D156" s="806" t="s">
        <v>619</v>
      </c>
      <c r="E156" s="807" t="s">
        <v>615</v>
      </c>
    </row>
    <row r="157" spans="1:5" x14ac:dyDescent="0.2">
      <c r="A157" s="799" t="s">
        <v>194</v>
      </c>
      <c r="B157" s="799"/>
      <c r="C157" s="799"/>
      <c r="D157" s="800" t="s">
        <v>64</v>
      </c>
      <c r="E157" s="801" t="s">
        <v>620</v>
      </c>
    </row>
    <row r="158" spans="1:5" ht="15" x14ac:dyDescent="0.2">
      <c r="A158" s="802"/>
      <c r="B158" s="808" t="s">
        <v>621</v>
      </c>
      <c r="C158" s="809"/>
      <c r="D158" s="803" t="s">
        <v>622</v>
      </c>
      <c r="E158" s="804" t="s">
        <v>1131</v>
      </c>
    </row>
    <row r="159" spans="1:5" x14ac:dyDescent="0.2">
      <c r="A159" s="805"/>
      <c r="B159" s="805"/>
      <c r="C159" s="810" t="s">
        <v>527</v>
      </c>
      <c r="D159" s="806" t="s">
        <v>528</v>
      </c>
      <c r="E159" s="807" t="s">
        <v>1132</v>
      </c>
    </row>
    <row r="160" spans="1:5" x14ac:dyDescent="0.2">
      <c r="A160" s="805"/>
      <c r="B160" s="805"/>
      <c r="C160" s="810" t="s">
        <v>505</v>
      </c>
      <c r="D160" s="806" t="s">
        <v>44</v>
      </c>
      <c r="E160" s="807" t="s">
        <v>1133</v>
      </c>
    </row>
    <row r="161" spans="1:5" x14ac:dyDescent="0.2">
      <c r="A161" s="805"/>
      <c r="B161" s="805"/>
      <c r="C161" s="810" t="s">
        <v>507</v>
      </c>
      <c r="D161" s="806" t="s">
        <v>164</v>
      </c>
      <c r="E161" s="807" t="s">
        <v>1134</v>
      </c>
    </row>
    <row r="162" spans="1:5" x14ac:dyDescent="0.2">
      <c r="A162" s="805"/>
      <c r="B162" s="805"/>
      <c r="C162" s="810" t="s">
        <v>207</v>
      </c>
      <c r="D162" s="806" t="s">
        <v>46</v>
      </c>
      <c r="E162" s="807" t="s">
        <v>1135</v>
      </c>
    </row>
    <row r="163" spans="1:5" x14ac:dyDescent="0.2">
      <c r="A163" s="805"/>
      <c r="B163" s="805"/>
      <c r="C163" s="810" t="s">
        <v>210</v>
      </c>
      <c r="D163" s="806" t="s">
        <v>47</v>
      </c>
      <c r="E163" s="807" t="s">
        <v>1136</v>
      </c>
    </row>
    <row r="164" spans="1:5" x14ac:dyDescent="0.2">
      <c r="A164" s="805"/>
      <c r="B164" s="805"/>
      <c r="C164" s="810" t="s">
        <v>198</v>
      </c>
      <c r="D164" s="806" t="s">
        <v>156</v>
      </c>
      <c r="E164" s="807" t="s">
        <v>1137</v>
      </c>
    </row>
    <row r="165" spans="1:5" x14ac:dyDescent="0.2">
      <c r="A165" s="805"/>
      <c r="B165" s="805"/>
      <c r="C165" s="810" t="s">
        <v>168</v>
      </c>
      <c r="D165" s="806" t="s">
        <v>48</v>
      </c>
      <c r="E165" s="807" t="s">
        <v>1138</v>
      </c>
    </row>
    <row r="166" spans="1:5" x14ac:dyDescent="0.2">
      <c r="A166" s="805"/>
      <c r="B166" s="805"/>
      <c r="C166" s="810" t="s">
        <v>623</v>
      </c>
      <c r="D166" s="806" t="s">
        <v>624</v>
      </c>
      <c r="E166" s="807" t="s">
        <v>1139</v>
      </c>
    </row>
    <row r="167" spans="1:5" x14ac:dyDescent="0.2">
      <c r="A167" s="805"/>
      <c r="B167" s="805"/>
      <c r="C167" s="810" t="s">
        <v>442</v>
      </c>
      <c r="D167" s="806" t="s">
        <v>71</v>
      </c>
      <c r="E167" s="807" t="s">
        <v>1140</v>
      </c>
    </row>
    <row r="168" spans="1:5" x14ac:dyDescent="0.2">
      <c r="A168" s="805"/>
      <c r="B168" s="805"/>
      <c r="C168" s="810" t="s">
        <v>457</v>
      </c>
      <c r="D168" s="806" t="s">
        <v>55</v>
      </c>
      <c r="E168" s="807" t="s">
        <v>1141</v>
      </c>
    </row>
    <row r="169" spans="1:5" x14ac:dyDescent="0.2">
      <c r="A169" s="805"/>
      <c r="B169" s="805"/>
      <c r="C169" s="810" t="s">
        <v>540</v>
      </c>
      <c r="D169" s="806" t="s">
        <v>541</v>
      </c>
      <c r="E169" s="807" t="s">
        <v>1142</v>
      </c>
    </row>
    <row r="170" spans="1:5" x14ac:dyDescent="0.2">
      <c r="A170" s="805"/>
      <c r="B170" s="805"/>
      <c r="C170" s="810" t="s">
        <v>171</v>
      </c>
      <c r="D170" s="806" t="s">
        <v>49</v>
      </c>
      <c r="E170" s="807" t="s">
        <v>1143</v>
      </c>
    </row>
    <row r="171" spans="1:5" x14ac:dyDescent="0.2">
      <c r="A171" s="805"/>
      <c r="B171" s="805"/>
      <c r="C171" s="810" t="s">
        <v>219</v>
      </c>
      <c r="D171" s="806" t="s">
        <v>522</v>
      </c>
      <c r="E171" s="807" t="s">
        <v>1144</v>
      </c>
    </row>
    <row r="172" spans="1:5" x14ac:dyDescent="0.2">
      <c r="A172" s="805"/>
      <c r="B172" s="805"/>
      <c r="C172" s="810" t="s">
        <v>550</v>
      </c>
      <c r="D172" s="806" t="s">
        <v>50</v>
      </c>
      <c r="E172" s="807" t="s">
        <v>1145</v>
      </c>
    </row>
    <row r="173" spans="1:5" x14ac:dyDescent="0.2">
      <c r="A173" s="805"/>
      <c r="B173" s="805"/>
      <c r="C173" s="810" t="s">
        <v>460</v>
      </c>
      <c r="D173" s="806" t="s">
        <v>143</v>
      </c>
      <c r="E173" s="807" t="s">
        <v>1146</v>
      </c>
    </row>
    <row r="174" spans="1:5" x14ac:dyDescent="0.2">
      <c r="A174" s="805"/>
      <c r="B174" s="805"/>
      <c r="C174" s="810" t="s">
        <v>551</v>
      </c>
      <c r="D174" s="806" t="s">
        <v>57</v>
      </c>
      <c r="E174" s="807" t="s">
        <v>1147</v>
      </c>
    </row>
    <row r="175" spans="1:5" x14ac:dyDescent="0.2">
      <c r="A175" s="805"/>
      <c r="B175" s="805"/>
      <c r="C175" s="810" t="s">
        <v>626</v>
      </c>
      <c r="D175" s="806" t="s">
        <v>627</v>
      </c>
      <c r="E175" s="807" t="s">
        <v>434</v>
      </c>
    </row>
    <row r="176" spans="1:5" ht="22.5" x14ac:dyDescent="0.2">
      <c r="A176" s="805"/>
      <c r="B176" s="805"/>
      <c r="C176" s="810" t="s">
        <v>553</v>
      </c>
      <c r="D176" s="806" t="s">
        <v>554</v>
      </c>
      <c r="E176" s="807" t="s">
        <v>443</v>
      </c>
    </row>
    <row r="177" spans="1:5" ht="15" x14ac:dyDescent="0.2">
      <c r="A177" s="802"/>
      <c r="B177" s="808" t="s">
        <v>628</v>
      </c>
      <c r="C177" s="809"/>
      <c r="D177" s="803" t="s">
        <v>629</v>
      </c>
      <c r="E177" s="804" t="s">
        <v>1148</v>
      </c>
    </row>
    <row r="178" spans="1:5" x14ac:dyDescent="0.2">
      <c r="A178" s="805"/>
      <c r="B178" s="805"/>
      <c r="C178" s="810" t="s">
        <v>527</v>
      </c>
      <c r="D178" s="806" t="s">
        <v>528</v>
      </c>
      <c r="E178" s="807" t="s">
        <v>1149</v>
      </c>
    </row>
    <row r="179" spans="1:5" x14ac:dyDescent="0.2">
      <c r="A179" s="805"/>
      <c r="B179" s="805"/>
      <c r="C179" s="810" t="s">
        <v>505</v>
      </c>
      <c r="D179" s="806" t="s">
        <v>44</v>
      </c>
      <c r="E179" s="807" t="s">
        <v>1150</v>
      </c>
    </row>
    <row r="180" spans="1:5" x14ac:dyDescent="0.2">
      <c r="A180" s="805"/>
      <c r="B180" s="805"/>
      <c r="C180" s="810" t="s">
        <v>507</v>
      </c>
      <c r="D180" s="806" t="s">
        <v>164</v>
      </c>
      <c r="E180" s="807" t="s">
        <v>1151</v>
      </c>
    </row>
    <row r="181" spans="1:5" x14ac:dyDescent="0.2">
      <c r="A181" s="805"/>
      <c r="B181" s="805"/>
      <c r="C181" s="810" t="s">
        <v>207</v>
      </c>
      <c r="D181" s="806" t="s">
        <v>46</v>
      </c>
      <c r="E181" s="807" t="s">
        <v>1152</v>
      </c>
    </row>
    <row r="182" spans="1:5" x14ac:dyDescent="0.2">
      <c r="A182" s="805"/>
      <c r="B182" s="805"/>
      <c r="C182" s="810" t="s">
        <v>210</v>
      </c>
      <c r="D182" s="806" t="s">
        <v>47</v>
      </c>
      <c r="E182" s="807" t="s">
        <v>1153</v>
      </c>
    </row>
    <row r="183" spans="1:5" x14ac:dyDescent="0.2">
      <c r="A183" s="805"/>
      <c r="B183" s="805"/>
      <c r="C183" s="810" t="s">
        <v>198</v>
      </c>
      <c r="D183" s="806" t="s">
        <v>156</v>
      </c>
      <c r="E183" s="807" t="s">
        <v>423</v>
      </c>
    </row>
    <row r="184" spans="1:5" x14ac:dyDescent="0.2">
      <c r="A184" s="805"/>
      <c r="B184" s="805"/>
      <c r="C184" s="810" t="s">
        <v>168</v>
      </c>
      <c r="D184" s="806" t="s">
        <v>48</v>
      </c>
      <c r="E184" s="807" t="s">
        <v>1154</v>
      </c>
    </row>
    <row r="185" spans="1:5" x14ac:dyDescent="0.2">
      <c r="A185" s="805"/>
      <c r="B185" s="805"/>
      <c r="C185" s="810" t="s">
        <v>623</v>
      </c>
      <c r="D185" s="806" t="s">
        <v>624</v>
      </c>
      <c r="E185" s="807" t="s">
        <v>581</v>
      </c>
    </row>
    <row r="186" spans="1:5" x14ac:dyDescent="0.2">
      <c r="A186" s="805"/>
      <c r="B186" s="805"/>
      <c r="C186" s="810" t="s">
        <v>442</v>
      </c>
      <c r="D186" s="806" t="s">
        <v>71</v>
      </c>
      <c r="E186" s="807" t="s">
        <v>913</v>
      </c>
    </row>
    <row r="187" spans="1:5" x14ac:dyDescent="0.2">
      <c r="A187" s="805"/>
      <c r="B187" s="805"/>
      <c r="C187" s="810" t="s">
        <v>457</v>
      </c>
      <c r="D187" s="806" t="s">
        <v>55</v>
      </c>
      <c r="E187" s="807" t="s">
        <v>1155</v>
      </c>
    </row>
    <row r="188" spans="1:5" x14ac:dyDescent="0.2">
      <c r="A188" s="805"/>
      <c r="B188" s="805"/>
      <c r="C188" s="810" t="s">
        <v>540</v>
      </c>
      <c r="D188" s="806" t="s">
        <v>541</v>
      </c>
      <c r="E188" s="807" t="s">
        <v>632</v>
      </c>
    </row>
    <row r="189" spans="1:5" x14ac:dyDescent="0.2">
      <c r="A189" s="805"/>
      <c r="B189" s="805"/>
      <c r="C189" s="810" t="s">
        <v>171</v>
      </c>
      <c r="D189" s="806" t="s">
        <v>49</v>
      </c>
      <c r="E189" s="807" t="s">
        <v>1156</v>
      </c>
    </row>
    <row r="190" spans="1:5" x14ac:dyDescent="0.2">
      <c r="A190" s="805"/>
      <c r="B190" s="805"/>
      <c r="C190" s="810" t="s">
        <v>219</v>
      </c>
      <c r="D190" s="806" t="s">
        <v>522</v>
      </c>
      <c r="E190" s="807" t="s">
        <v>434</v>
      </c>
    </row>
    <row r="191" spans="1:5" x14ac:dyDescent="0.2">
      <c r="A191" s="805"/>
      <c r="B191" s="805"/>
      <c r="C191" s="810" t="s">
        <v>551</v>
      </c>
      <c r="D191" s="806" t="s">
        <v>57</v>
      </c>
      <c r="E191" s="807" t="s">
        <v>1157</v>
      </c>
    </row>
    <row r="192" spans="1:5" ht="15" x14ac:dyDescent="0.2">
      <c r="A192" s="802"/>
      <c r="B192" s="808" t="s">
        <v>311</v>
      </c>
      <c r="C192" s="809"/>
      <c r="D192" s="803" t="s">
        <v>633</v>
      </c>
      <c r="E192" s="804" t="s">
        <v>634</v>
      </c>
    </row>
    <row r="193" spans="1:5" ht="33.75" x14ac:dyDescent="0.2">
      <c r="A193" s="805"/>
      <c r="B193" s="805"/>
      <c r="C193" s="810" t="s">
        <v>449</v>
      </c>
      <c r="D193" s="806" t="s">
        <v>450</v>
      </c>
      <c r="E193" s="807" t="s">
        <v>487</v>
      </c>
    </row>
    <row r="194" spans="1:5" ht="22.5" x14ac:dyDescent="0.2">
      <c r="A194" s="805"/>
      <c r="B194" s="805"/>
      <c r="C194" s="810" t="s">
        <v>635</v>
      </c>
      <c r="D194" s="806" t="s">
        <v>104</v>
      </c>
      <c r="E194" s="807" t="s">
        <v>636</v>
      </c>
    </row>
    <row r="195" spans="1:5" x14ac:dyDescent="0.2">
      <c r="A195" s="805"/>
      <c r="B195" s="805"/>
      <c r="C195" s="810" t="s">
        <v>527</v>
      </c>
      <c r="D195" s="806" t="s">
        <v>528</v>
      </c>
      <c r="E195" s="807" t="s">
        <v>637</v>
      </c>
    </row>
    <row r="196" spans="1:5" x14ac:dyDescent="0.2">
      <c r="A196" s="805"/>
      <c r="B196" s="805"/>
      <c r="C196" s="810" t="s">
        <v>505</v>
      </c>
      <c r="D196" s="806" t="s">
        <v>44</v>
      </c>
      <c r="E196" s="807" t="s">
        <v>638</v>
      </c>
    </row>
    <row r="197" spans="1:5" x14ac:dyDescent="0.2">
      <c r="A197" s="805"/>
      <c r="B197" s="805"/>
      <c r="C197" s="810" t="s">
        <v>507</v>
      </c>
      <c r="D197" s="806" t="s">
        <v>164</v>
      </c>
      <c r="E197" s="807" t="s">
        <v>639</v>
      </c>
    </row>
    <row r="198" spans="1:5" x14ac:dyDescent="0.2">
      <c r="A198" s="805"/>
      <c r="B198" s="805"/>
      <c r="C198" s="810" t="s">
        <v>207</v>
      </c>
      <c r="D198" s="806" t="s">
        <v>46</v>
      </c>
      <c r="E198" s="807" t="s">
        <v>640</v>
      </c>
    </row>
    <row r="199" spans="1:5" x14ac:dyDescent="0.2">
      <c r="A199" s="805"/>
      <c r="B199" s="805"/>
      <c r="C199" s="810" t="s">
        <v>210</v>
      </c>
      <c r="D199" s="806" t="s">
        <v>47</v>
      </c>
      <c r="E199" s="807" t="s">
        <v>641</v>
      </c>
    </row>
    <row r="200" spans="1:5" x14ac:dyDescent="0.2">
      <c r="A200" s="805"/>
      <c r="B200" s="805"/>
      <c r="C200" s="810" t="s">
        <v>198</v>
      </c>
      <c r="D200" s="806" t="s">
        <v>156</v>
      </c>
      <c r="E200" s="807" t="s">
        <v>572</v>
      </c>
    </row>
    <row r="201" spans="1:5" x14ac:dyDescent="0.2">
      <c r="A201" s="805"/>
      <c r="B201" s="805"/>
      <c r="C201" s="810" t="s">
        <v>168</v>
      </c>
      <c r="D201" s="806" t="s">
        <v>48</v>
      </c>
      <c r="E201" s="807" t="s">
        <v>642</v>
      </c>
    </row>
    <row r="202" spans="1:5" x14ac:dyDescent="0.2">
      <c r="A202" s="805"/>
      <c r="B202" s="805"/>
      <c r="C202" s="810" t="s">
        <v>643</v>
      </c>
      <c r="D202" s="806" t="s">
        <v>644</v>
      </c>
      <c r="E202" s="807" t="s">
        <v>645</v>
      </c>
    </row>
    <row r="203" spans="1:5" x14ac:dyDescent="0.2">
      <c r="A203" s="805"/>
      <c r="B203" s="805"/>
      <c r="C203" s="810" t="s">
        <v>623</v>
      </c>
      <c r="D203" s="806" t="s">
        <v>624</v>
      </c>
      <c r="E203" s="807" t="s">
        <v>646</v>
      </c>
    </row>
    <row r="204" spans="1:5" x14ac:dyDescent="0.2">
      <c r="A204" s="805"/>
      <c r="B204" s="805"/>
      <c r="C204" s="810" t="s">
        <v>442</v>
      </c>
      <c r="D204" s="806" t="s">
        <v>71</v>
      </c>
      <c r="E204" s="807" t="s">
        <v>647</v>
      </c>
    </row>
    <row r="205" spans="1:5" x14ac:dyDescent="0.2">
      <c r="A205" s="805"/>
      <c r="B205" s="805"/>
      <c r="C205" s="810" t="s">
        <v>457</v>
      </c>
      <c r="D205" s="806" t="s">
        <v>55</v>
      </c>
      <c r="E205" s="807" t="s">
        <v>648</v>
      </c>
    </row>
    <row r="206" spans="1:5" x14ac:dyDescent="0.2">
      <c r="A206" s="805"/>
      <c r="B206" s="805"/>
      <c r="C206" s="810" t="s">
        <v>540</v>
      </c>
      <c r="D206" s="806" t="s">
        <v>541</v>
      </c>
      <c r="E206" s="807" t="s">
        <v>649</v>
      </c>
    </row>
    <row r="207" spans="1:5" x14ac:dyDescent="0.2">
      <c r="A207" s="805"/>
      <c r="B207" s="805"/>
      <c r="C207" s="810" t="s">
        <v>171</v>
      </c>
      <c r="D207" s="806" t="s">
        <v>49</v>
      </c>
      <c r="E207" s="807" t="s">
        <v>650</v>
      </c>
    </row>
    <row r="208" spans="1:5" ht="22.5" x14ac:dyDescent="0.2">
      <c r="A208" s="805"/>
      <c r="B208" s="805"/>
      <c r="C208" s="810" t="s">
        <v>651</v>
      </c>
      <c r="D208" s="806" t="s">
        <v>652</v>
      </c>
      <c r="E208" s="807" t="s">
        <v>653</v>
      </c>
    </row>
    <row r="209" spans="1:5" x14ac:dyDescent="0.2">
      <c r="A209" s="805"/>
      <c r="B209" s="805"/>
      <c r="C209" s="810" t="s">
        <v>219</v>
      </c>
      <c r="D209" s="806" t="s">
        <v>522</v>
      </c>
      <c r="E209" s="807" t="s">
        <v>649</v>
      </c>
    </row>
    <row r="210" spans="1:5" x14ac:dyDescent="0.2">
      <c r="A210" s="805"/>
      <c r="B210" s="805"/>
      <c r="C210" s="810" t="s">
        <v>550</v>
      </c>
      <c r="D210" s="806" t="s">
        <v>50</v>
      </c>
      <c r="E210" s="807" t="s">
        <v>581</v>
      </c>
    </row>
    <row r="211" spans="1:5" x14ac:dyDescent="0.2">
      <c r="A211" s="805"/>
      <c r="B211" s="805"/>
      <c r="C211" s="810" t="s">
        <v>460</v>
      </c>
      <c r="D211" s="806" t="s">
        <v>143</v>
      </c>
      <c r="E211" s="807" t="s">
        <v>654</v>
      </c>
    </row>
    <row r="212" spans="1:5" x14ac:dyDescent="0.2">
      <c r="A212" s="805"/>
      <c r="B212" s="805"/>
      <c r="C212" s="810" t="s">
        <v>551</v>
      </c>
      <c r="D212" s="806" t="s">
        <v>57</v>
      </c>
      <c r="E212" s="807" t="s">
        <v>655</v>
      </c>
    </row>
    <row r="213" spans="1:5" x14ac:dyDescent="0.2">
      <c r="A213" s="805"/>
      <c r="B213" s="805"/>
      <c r="C213" s="810" t="s">
        <v>626</v>
      </c>
      <c r="D213" s="806" t="s">
        <v>627</v>
      </c>
      <c r="E213" s="807" t="s">
        <v>656</v>
      </c>
    </row>
    <row r="214" spans="1:5" ht="22.5" x14ac:dyDescent="0.2">
      <c r="A214" s="805"/>
      <c r="B214" s="805"/>
      <c r="C214" s="810" t="s">
        <v>553</v>
      </c>
      <c r="D214" s="806" t="s">
        <v>554</v>
      </c>
      <c r="E214" s="807" t="s">
        <v>657</v>
      </c>
    </row>
    <row r="215" spans="1:5" ht="15" x14ac:dyDescent="0.2">
      <c r="A215" s="802"/>
      <c r="B215" s="808" t="s">
        <v>658</v>
      </c>
      <c r="C215" s="809"/>
      <c r="D215" s="803" t="s">
        <v>90</v>
      </c>
      <c r="E215" s="804" t="s">
        <v>659</v>
      </c>
    </row>
    <row r="216" spans="1:5" ht="33.75" x14ac:dyDescent="0.2">
      <c r="A216" s="805"/>
      <c r="B216" s="805"/>
      <c r="C216" s="810" t="s">
        <v>660</v>
      </c>
      <c r="D216" s="806" t="s">
        <v>661</v>
      </c>
      <c r="E216" s="807" t="s">
        <v>662</v>
      </c>
    </row>
    <row r="217" spans="1:5" ht="22.5" x14ac:dyDescent="0.2">
      <c r="A217" s="805"/>
      <c r="B217" s="805"/>
      <c r="C217" s="810" t="s">
        <v>635</v>
      </c>
      <c r="D217" s="806" t="s">
        <v>104</v>
      </c>
      <c r="E217" s="807" t="s">
        <v>663</v>
      </c>
    </row>
    <row r="218" spans="1:5" x14ac:dyDescent="0.2">
      <c r="A218" s="805"/>
      <c r="B218" s="805"/>
      <c r="C218" s="810" t="s">
        <v>527</v>
      </c>
      <c r="D218" s="806" t="s">
        <v>528</v>
      </c>
      <c r="E218" s="807" t="s">
        <v>664</v>
      </c>
    </row>
    <row r="219" spans="1:5" x14ac:dyDescent="0.2">
      <c r="A219" s="805"/>
      <c r="B219" s="805"/>
      <c r="C219" s="810" t="s">
        <v>505</v>
      </c>
      <c r="D219" s="806" t="s">
        <v>44</v>
      </c>
      <c r="E219" s="807" t="s">
        <v>665</v>
      </c>
    </row>
    <row r="220" spans="1:5" x14ac:dyDescent="0.2">
      <c r="A220" s="805"/>
      <c r="B220" s="805"/>
      <c r="C220" s="810" t="s">
        <v>507</v>
      </c>
      <c r="D220" s="806" t="s">
        <v>164</v>
      </c>
      <c r="E220" s="807" t="s">
        <v>666</v>
      </c>
    </row>
    <row r="221" spans="1:5" x14ac:dyDescent="0.2">
      <c r="A221" s="805"/>
      <c r="B221" s="805"/>
      <c r="C221" s="810" t="s">
        <v>207</v>
      </c>
      <c r="D221" s="806" t="s">
        <v>46</v>
      </c>
      <c r="E221" s="807" t="s">
        <v>667</v>
      </c>
    </row>
    <row r="222" spans="1:5" x14ac:dyDescent="0.2">
      <c r="A222" s="805"/>
      <c r="B222" s="805"/>
      <c r="C222" s="810" t="s">
        <v>210</v>
      </c>
      <c r="D222" s="806" t="s">
        <v>47</v>
      </c>
      <c r="E222" s="807" t="s">
        <v>630</v>
      </c>
    </row>
    <row r="223" spans="1:5" x14ac:dyDescent="0.2">
      <c r="A223" s="805"/>
      <c r="B223" s="805"/>
      <c r="C223" s="810" t="s">
        <v>198</v>
      </c>
      <c r="D223" s="806" t="s">
        <v>156</v>
      </c>
      <c r="E223" s="807" t="s">
        <v>512</v>
      </c>
    </row>
    <row r="224" spans="1:5" x14ac:dyDescent="0.2">
      <c r="A224" s="805"/>
      <c r="B224" s="805"/>
      <c r="C224" s="810" t="s">
        <v>168</v>
      </c>
      <c r="D224" s="806" t="s">
        <v>48</v>
      </c>
      <c r="E224" s="807" t="s">
        <v>487</v>
      </c>
    </row>
    <row r="225" spans="1:5" x14ac:dyDescent="0.2">
      <c r="A225" s="805"/>
      <c r="B225" s="805"/>
      <c r="C225" s="810" t="s">
        <v>623</v>
      </c>
      <c r="D225" s="806" t="s">
        <v>624</v>
      </c>
      <c r="E225" s="807" t="s">
        <v>572</v>
      </c>
    </row>
    <row r="226" spans="1:5" x14ac:dyDescent="0.2">
      <c r="A226" s="805"/>
      <c r="B226" s="805"/>
      <c r="C226" s="810" t="s">
        <v>442</v>
      </c>
      <c r="D226" s="806" t="s">
        <v>71</v>
      </c>
      <c r="E226" s="807" t="s">
        <v>668</v>
      </c>
    </row>
    <row r="227" spans="1:5" x14ac:dyDescent="0.2">
      <c r="A227" s="805"/>
      <c r="B227" s="805"/>
      <c r="C227" s="810" t="s">
        <v>457</v>
      </c>
      <c r="D227" s="806" t="s">
        <v>55</v>
      </c>
      <c r="E227" s="807" t="s">
        <v>669</v>
      </c>
    </row>
    <row r="228" spans="1:5" x14ac:dyDescent="0.2">
      <c r="A228" s="805"/>
      <c r="B228" s="805"/>
      <c r="C228" s="810" t="s">
        <v>540</v>
      </c>
      <c r="D228" s="806" t="s">
        <v>541</v>
      </c>
      <c r="E228" s="807" t="s">
        <v>670</v>
      </c>
    </row>
    <row r="229" spans="1:5" x14ac:dyDescent="0.2">
      <c r="A229" s="805"/>
      <c r="B229" s="805"/>
      <c r="C229" s="810" t="s">
        <v>171</v>
      </c>
      <c r="D229" s="806" t="s">
        <v>49</v>
      </c>
      <c r="E229" s="807" t="s">
        <v>653</v>
      </c>
    </row>
    <row r="230" spans="1:5" x14ac:dyDescent="0.2">
      <c r="A230" s="805"/>
      <c r="B230" s="805"/>
      <c r="C230" s="810" t="s">
        <v>219</v>
      </c>
      <c r="D230" s="806" t="s">
        <v>522</v>
      </c>
      <c r="E230" s="807" t="s">
        <v>649</v>
      </c>
    </row>
    <row r="231" spans="1:5" x14ac:dyDescent="0.2">
      <c r="A231" s="805"/>
      <c r="B231" s="805"/>
      <c r="C231" s="810" t="s">
        <v>550</v>
      </c>
      <c r="D231" s="806" t="s">
        <v>50</v>
      </c>
      <c r="E231" s="807" t="s">
        <v>670</v>
      </c>
    </row>
    <row r="232" spans="1:5" x14ac:dyDescent="0.2">
      <c r="A232" s="805"/>
      <c r="B232" s="805"/>
      <c r="C232" s="810" t="s">
        <v>460</v>
      </c>
      <c r="D232" s="806" t="s">
        <v>143</v>
      </c>
      <c r="E232" s="807" t="s">
        <v>671</v>
      </c>
    </row>
    <row r="233" spans="1:5" x14ac:dyDescent="0.2">
      <c r="A233" s="805"/>
      <c r="B233" s="805"/>
      <c r="C233" s="810" t="s">
        <v>551</v>
      </c>
      <c r="D233" s="806" t="s">
        <v>57</v>
      </c>
      <c r="E233" s="807" t="s">
        <v>672</v>
      </c>
    </row>
    <row r="234" spans="1:5" ht="15" x14ac:dyDescent="0.2">
      <c r="A234" s="802"/>
      <c r="B234" s="808" t="s">
        <v>1158</v>
      </c>
      <c r="C234" s="809"/>
      <c r="D234" s="803" t="s">
        <v>1159</v>
      </c>
      <c r="E234" s="804" t="s">
        <v>673</v>
      </c>
    </row>
    <row r="235" spans="1:5" x14ac:dyDescent="0.2">
      <c r="A235" s="805"/>
      <c r="B235" s="805"/>
      <c r="C235" s="810" t="s">
        <v>171</v>
      </c>
      <c r="D235" s="806" t="s">
        <v>49</v>
      </c>
      <c r="E235" s="807" t="s">
        <v>673</v>
      </c>
    </row>
    <row r="236" spans="1:5" ht="15" x14ac:dyDescent="0.2">
      <c r="A236" s="802"/>
      <c r="B236" s="808" t="s">
        <v>674</v>
      </c>
      <c r="C236" s="809"/>
      <c r="D236" s="803" t="s">
        <v>675</v>
      </c>
      <c r="E236" s="804" t="s">
        <v>676</v>
      </c>
    </row>
    <row r="237" spans="1:5" x14ac:dyDescent="0.2">
      <c r="A237" s="805"/>
      <c r="B237" s="805"/>
      <c r="C237" s="810" t="s">
        <v>171</v>
      </c>
      <c r="D237" s="806" t="s">
        <v>49</v>
      </c>
      <c r="E237" s="807" t="s">
        <v>677</v>
      </c>
    </row>
    <row r="238" spans="1:5" ht="22.5" x14ac:dyDescent="0.2">
      <c r="A238" s="805"/>
      <c r="B238" s="805"/>
      <c r="C238" s="810" t="s">
        <v>553</v>
      </c>
      <c r="D238" s="806" t="s">
        <v>554</v>
      </c>
      <c r="E238" s="807" t="s">
        <v>678</v>
      </c>
    </row>
    <row r="239" spans="1:5" ht="15" x14ac:dyDescent="0.2">
      <c r="A239" s="802"/>
      <c r="B239" s="808" t="s">
        <v>395</v>
      </c>
      <c r="C239" s="809"/>
      <c r="D239" s="803" t="s">
        <v>679</v>
      </c>
      <c r="E239" s="804" t="s">
        <v>680</v>
      </c>
    </row>
    <row r="240" spans="1:5" x14ac:dyDescent="0.2">
      <c r="A240" s="805"/>
      <c r="B240" s="805"/>
      <c r="C240" s="810" t="s">
        <v>527</v>
      </c>
      <c r="D240" s="806" t="s">
        <v>528</v>
      </c>
      <c r="E240" s="807" t="s">
        <v>443</v>
      </c>
    </row>
    <row r="241" spans="1:5" x14ac:dyDescent="0.2">
      <c r="A241" s="805"/>
      <c r="B241" s="805"/>
      <c r="C241" s="810" t="s">
        <v>505</v>
      </c>
      <c r="D241" s="806" t="s">
        <v>44</v>
      </c>
      <c r="E241" s="807" t="s">
        <v>681</v>
      </c>
    </row>
    <row r="242" spans="1:5" x14ac:dyDescent="0.2">
      <c r="A242" s="805"/>
      <c r="B242" s="805"/>
      <c r="C242" s="810" t="s">
        <v>507</v>
      </c>
      <c r="D242" s="806" t="s">
        <v>164</v>
      </c>
      <c r="E242" s="807" t="s">
        <v>682</v>
      </c>
    </row>
    <row r="243" spans="1:5" x14ac:dyDescent="0.2">
      <c r="A243" s="805"/>
      <c r="B243" s="805"/>
      <c r="C243" s="810" t="s">
        <v>207</v>
      </c>
      <c r="D243" s="806" t="s">
        <v>46</v>
      </c>
      <c r="E243" s="807" t="s">
        <v>683</v>
      </c>
    </row>
    <row r="244" spans="1:5" x14ac:dyDescent="0.2">
      <c r="A244" s="805"/>
      <c r="B244" s="805"/>
      <c r="C244" s="810" t="s">
        <v>210</v>
      </c>
      <c r="D244" s="806" t="s">
        <v>47</v>
      </c>
      <c r="E244" s="807" t="s">
        <v>684</v>
      </c>
    </row>
    <row r="245" spans="1:5" x14ac:dyDescent="0.2">
      <c r="A245" s="805"/>
      <c r="B245" s="805"/>
      <c r="C245" s="810" t="s">
        <v>198</v>
      </c>
      <c r="D245" s="806" t="s">
        <v>156</v>
      </c>
      <c r="E245" s="807" t="s">
        <v>434</v>
      </c>
    </row>
    <row r="246" spans="1:5" x14ac:dyDescent="0.2">
      <c r="A246" s="805"/>
      <c r="B246" s="805"/>
      <c r="C246" s="810" t="s">
        <v>168</v>
      </c>
      <c r="D246" s="806" t="s">
        <v>48</v>
      </c>
      <c r="E246" s="807" t="s">
        <v>685</v>
      </c>
    </row>
    <row r="247" spans="1:5" x14ac:dyDescent="0.2">
      <c r="A247" s="805"/>
      <c r="B247" s="805"/>
      <c r="C247" s="810" t="s">
        <v>643</v>
      </c>
      <c r="D247" s="806" t="s">
        <v>644</v>
      </c>
      <c r="E247" s="807" t="s">
        <v>451</v>
      </c>
    </row>
    <row r="248" spans="1:5" x14ac:dyDescent="0.2">
      <c r="A248" s="805"/>
      <c r="B248" s="805"/>
      <c r="C248" s="810" t="s">
        <v>457</v>
      </c>
      <c r="D248" s="806" t="s">
        <v>55</v>
      </c>
      <c r="E248" s="807" t="s">
        <v>478</v>
      </c>
    </row>
    <row r="249" spans="1:5" x14ac:dyDescent="0.2">
      <c r="A249" s="805"/>
      <c r="B249" s="805"/>
      <c r="C249" s="810" t="s">
        <v>540</v>
      </c>
      <c r="D249" s="806" t="s">
        <v>541</v>
      </c>
      <c r="E249" s="807" t="s">
        <v>686</v>
      </c>
    </row>
    <row r="250" spans="1:5" x14ac:dyDescent="0.2">
      <c r="A250" s="805"/>
      <c r="B250" s="805"/>
      <c r="C250" s="810" t="s">
        <v>171</v>
      </c>
      <c r="D250" s="806" t="s">
        <v>49</v>
      </c>
      <c r="E250" s="807" t="s">
        <v>440</v>
      </c>
    </row>
    <row r="251" spans="1:5" x14ac:dyDescent="0.2">
      <c r="A251" s="805"/>
      <c r="B251" s="805"/>
      <c r="C251" s="810" t="s">
        <v>551</v>
      </c>
      <c r="D251" s="806" t="s">
        <v>57</v>
      </c>
      <c r="E251" s="807" t="s">
        <v>687</v>
      </c>
    </row>
    <row r="252" spans="1:5" x14ac:dyDescent="0.2">
      <c r="A252" s="805"/>
      <c r="B252" s="805"/>
      <c r="C252" s="810" t="s">
        <v>31</v>
      </c>
      <c r="D252" s="806" t="s">
        <v>306</v>
      </c>
      <c r="E252" s="807" t="s">
        <v>688</v>
      </c>
    </row>
    <row r="253" spans="1:5" ht="56.25" x14ac:dyDescent="0.2">
      <c r="A253" s="802"/>
      <c r="B253" s="808" t="s">
        <v>689</v>
      </c>
      <c r="C253" s="809"/>
      <c r="D253" s="803" t="s">
        <v>690</v>
      </c>
      <c r="E253" s="804" t="s">
        <v>691</v>
      </c>
    </row>
    <row r="254" spans="1:5" ht="22.5" x14ac:dyDescent="0.2">
      <c r="A254" s="805"/>
      <c r="B254" s="805"/>
      <c r="C254" s="810" t="s">
        <v>635</v>
      </c>
      <c r="D254" s="806" t="s">
        <v>104</v>
      </c>
      <c r="E254" s="807" t="s">
        <v>653</v>
      </c>
    </row>
    <row r="255" spans="1:5" x14ac:dyDescent="0.2">
      <c r="A255" s="805"/>
      <c r="B255" s="805"/>
      <c r="C255" s="810" t="s">
        <v>527</v>
      </c>
      <c r="D255" s="806" t="s">
        <v>528</v>
      </c>
      <c r="E255" s="807" t="s">
        <v>692</v>
      </c>
    </row>
    <row r="256" spans="1:5" x14ac:dyDescent="0.2">
      <c r="A256" s="805"/>
      <c r="B256" s="805"/>
      <c r="C256" s="810" t="s">
        <v>505</v>
      </c>
      <c r="D256" s="806" t="s">
        <v>44</v>
      </c>
      <c r="E256" s="807" t="s">
        <v>693</v>
      </c>
    </row>
    <row r="257" spans="1:5" x14ac:dyDescent="0.2">
      <c r="A257" s="805"/>
      <c r="B257" s="805"/>
      <c r="C257" s="810" t="s">
        <v>507</v>
      </c>
      <c r="D257" s="806" t="s">
        <v>164</v>
      </c>
      <c r="E257" s="807" t="s">
        <v>694</v>
      </c>
    </row>
    <row r="258" spans="1:5" x14ac:dyDescent="0.2">
      <c r="A258" s="805"/>
      <c r="B258" s="805"/>
      <c r="C258" s="810" t="s">
        <v>207</v>
      </c>
      <c r="D258" s="806" t="s">
        <v>46</v>
      </c>
      <c r="E258" s="807" t="s">
        <v>695</v>
      </c>
    </row>
    <row r="259" spans="1:5" x14ac:dyDescent="0.2">
      <c r="A259" s="805"/>
      <c r="B259" s="805"/>
      <c r="C259" s="810" t="s">
        <v>210</v>
      </c>
      <c r="D259" s="806" t="s">
        <v>47</v>
      </c>
      <c r="E259" s="807" t="s">
        <v>696</v>
      </c>
    </row>
    <row r="260" spans="1:5" x14ac:dyDescent="0.2">
      <c r="A260" s="805"/>
      <c r="B260" s="805"/>
      <c r="C260" s="810" t="s">
        <v>168</v>
      </c>
      <c r="D260" s="806" t="s">
        <v>48</v>
      </c>
      <c r="E260" s="807" t="s">
        <v>697</v>
      </c>
    </row>
    <row r="261" spans="1:5" x14ac:dyDescent="0.2">
      <c r="A261" s="805"/>
      <c r="B261" s="805"/>
      <c r="C261" s="810" t="s">
        <v>623</v>
      </c>
      <c r="D261" s="806" t="s">
        <v>624</v>
      </c>
      <c r="E261" s="807" t="s">
        <v>476</v>
      </c>
    </row>
    <row r="262" spans="1:5" x14ac:dyDescent="0.2">
      <c r="A262" s="805"/>
      <c r="B262" s="805"/>
      <c r="C262" s="810" t="s">
        <v>442</v>
      </c>
      <c r="D262" s="806" t="s">
        <v>71</v>
      </c>
      <c r="E262" s="807" t="s">
        <v>478</v>
      </c>
    </row>
    <row r="263" spans="1:5" x14ac:dyDescent="0.2">
      <c r="A263" s="805"/>
      <c r="B263" s="805"/>
      <c r="C263" s="810" t="s">
        <v>457</v>
      </c>
      <c r="D263" s="806" t="s">
        <v>55</v>
      </c>
      <c r="E263" s="807" t="s">
        <v>657</v>
      </c>
    </row>
    <row r="264" spans="1:5" x14ac:dyDescent="0.2">
      <c r="A264" s="805"/>
      <c r="B264" s="805"/>
      <c r="C264" s="810" t="s">
        <v>171</v>
      </c>
      <c r="D264" s="806" t="s">
        <v>49</v>
      </c>
      <c r="E264" s="807" t="s">
        <v>440</v>
      </c>
    </row>
    <row r="265" spans="1:5" x14ac:dyDescent="0.2">
      <c r="A265" s="805"/>
      <c r="B265" s="805"/>
      <c r="C265" s="810" t="s">
        <v>551</v>
      </c>
      <c r="D265" s="806" t="s">
        <v>57</v>
      </c>
      <c r="E265" s="807" t="s">
        <v>698</v>
      </c>
    </row>
    <row r="266" spans="1:5" ht="33.75" x14ac:dyDescent="0.2">
      <c r="A266" s="802"/>
      <c r="B266" s="808" t="s">
        <v>699</v>
      </c>
      <c r="C266" s="809"/>
      <c r="D266" s="803" t="s">
        <v>700</v>
      </c>
      <c r="E266" s="804" t="s">
        <v>701</v>
      </c>
    </row>
    <row r="267" spans="1:5" x14ac:dyDescent="0.2">
      <c r="A267" s="805"/>
      <c r="B267" s="805"/>
      <c r="C267" s="810" t="s">
        <v>527</v>
      </c>
      <c r="D267" s="806" t="s">
        <v>528</v>
      </c>
      <c r="E267" s="807" t="s">
        <v>702</v>
      </c>
    </row>
    <row r="268" spans="1:5" x14ac:dyDescent="0.2">
      <c r="A268" s="805"/>
      <c r="B268" s="805"/>
      <c r="C268" s="810" t="s">
        <v>505</v>
      </c>
      <c r="D268" s="806" t="s">
        <v>44</v>
      </c>
      <c r="E268" s="807" t="s">
        <v>703</v>
      </c>
    </row>
    <row r="269" spans="1:5" x14ac:dyDescent="0.2">
      <c r="A269" s="805"/>
      <c r="B269" s="805"/>
      <c r="C269" s="810" t="s">
        <v>507</v>
      </c>
      <c r="D269" s="806" t="s">
        <v>164</v>
      </c>
      <c r="E269" s="807" t="s">
        <v>704</v>
      </c>
    </row>
    <row r="270" spans="1:5" x14ac:dyDescent="0.2">
      <c r="A270" s="805"/>
      <c r="B270" s="805"/>
      <c r="C270" s="810" t="s">
        <v>207</v>
      </c>
      <c r="D270" s="806" t="s">
        <v>46</v>
      </c>
      <c r="E270" s="807" t="s">
        <v>705</v>
      </c>
    </row>
    <row r="271" spans="1:5" x14ac:dyDescent="0.2">
      <c r="A271" s="805"/>
      <c r="B271" s="805"/>
      <c r="C271" s="810" t="s">
        <v>210</v>
      </c>
      <c r="D271" s="806" t="s">
        <v>47</v>
      </c>
      <c r="E271" s="807" t="s">
        <v>706</v>
      </c>
    </row>
    <row r="272" spans="1:5" x14ac:dyDescent="0.2">
      <c r="A272" s="805"/>
      <c r="B272" s="805"/>
      <c r="C272" s="810" t="s">
        <v>168</v>
      </c>
      <c r="D272" s="806" t="s">
        <v>48</v>
      </c>
      <c r="E272" s="807" t="s">
        <v>707</v>
      </c>
    </row>
    <row r="273" spans="1:5" x14ac:dyDescent="0.2">
      <c r="A273" s="805"/>
      <c r="B273" s="805"/>
      <c r="C273" s="810" t="s">
        <v>623</v>
      </c>
      <c r="D273" s="806" t="s">
        <v>624</v>
      </c>
      <c r="E273" s="807" t="s">
        <v>708</v>
      </c>
    </row>
    <row r="274" spans="1:5" x14ac:dyDescent="0.2">
      <c r="A274" s="805"/>
      <c r="B274" s="805"/>
      <c r="C274" s="810" t="s">
        <v>442</v>
      </c>
      <c r="D274" s="806" t="s">
        <v>71</v>
      </c>
      <c r="E274" s="807" t="s">
        <v>709</v>
      </c>
    </row>
    <row r="275" spans="1:5" x14ac:dyDescent="0.2">
      <c r="A275" s="805"/>
      <c r="B275" s="805"/>
      <c r="C275" s="810" t="s">
        <v>457</v>
      </c>
      <c r="D275" s="806" t="s">
        <v>55</v>
      </c>
      <c r="E275" s="807" t="s">
        <v>649</v>
      </c>
    </row>
    <row r="276" spans="1:5" x14ac:dyDescent="0.2">
      <c r="A276" s="805"/>
      <c r="B276" s="805"/>
      <c r="C276" s="810" t="s">
        <v>171</v>
      </c>
      <c r="D276" s="806" t="s">
        <v>49</v>
      </c>
      <c r="E276" s="807" t="s">
        <v>710</v>
      </c>
    </row>
    <row r="277" spans="1:5" x14ac:dyDescent="0.2">
      <c r="A277" s="805"/>
      <c r="B277" s="805"/>
      <c r="C277" s="810" t="s">
        <v>219</v>
      </c>
      <c r="D277" s="806" t="s">
        <v>522</v>
      </c>
      <c r="E277" s="807" t="s">
        <v>711</v>
      </c>
    </row>
    <row r="278" spans="1:5" x14ac:dyDescent="0.2">
      <c r="A278" s="805"/>
      <c r="B278" s="805"/>
      <c r="C278" s="810" t="s">
        <v>551</v>
      </c>
      <c r="D278" s="806" t="s">
        <v>57</v>
      </c>
      <c r="E278" s="807" t="s">
        <v>712</v>
      </c>
    </row>
    <row r="279" spans="1:5" ht="90" x14ac:dyDescent="0.2">
      <c r="A279" s="802"/>
      <c r="B279" s="808" t="s">
        <v>713</v>
      </c>
      <c r="C279" s="809"/>
      <c r="D279" s="803" t="s">
        <v>714</v>
      </c>
      <c r="E279" s="804" t="s">
        <v>715</v>
      </c>
    </row>
    <row r="280" spans="1:5" x14ac:dyDescent="0.2">
      <c r="A280" s="805"/>
      <c r="B280" s="805"/>
      <c r="C280" s="810" t="s">
        <v>527</v>
      </c>
      <c r="D280" s="806" t="s">
        <v>528</v>
      </c>
      <c r="E280" s="807" t="s">
        <v>716</v>
      </c>
    </row>
    <row r="281" spans="1:5" x14ac:dyDescent="0.2">
      <c r="A281" s="805"/>
      <c r="B281" s="805"/>
      <c r="C281" s="810" t="s">
        <v>505</v>
      </c>
      <c r="D281" s="806" t="s">
        <v>44</v>
      </c>
      <c r="E281" s="807" t="s">
        <v>717</v>
      </c>
    </row>
    <row r="282" spans="1:5" x14ac:dyDescent="0.2">
      <c r="A282" s="805"/>
      <c r="B282" s="805"/>
      <c r="C282" s="810" t="s">
        <v>207</v>
      </c>
      <c r="D282" s="806" t="s">
        <v>46</v>
      </c>
      <c r="E282" s="807" t="s">
        <v>718</v>
      </c>
    </row>
    <row r="283" spans="1:5" x14ac:dyDescent="0.2">
      <c r="A283" s="805"/>
      <c r="B283" s="805"/>
      <c r="C283" s="810" t="s">
        <v>210</v>
      </c>
      <c r="D283" s="806" t="s">
        <v>47</v>
      </c>
      <c r="E283" s="807" t="s">
        <v>719</v>
      </c>
    </row>
    <row r="284" spans="1:5" ht="15" x14ac:dyDescent="0.2">
      <c r="A284" s="802"/>
      <c r="B284" s="808" t="s">
        <v>195</v>
      </c>
      <c r="C284" s="809"/>
      <c r="D284" s="803" t="s">
        <v>118</v>
      </c>
      <c r="E284" s="804" t="s">
        <v>720</v>
      </c>
    </row>
    <row r="285" spans="1:5" ht="67.5" x14ac:dyDescent="0.2">
      <c r="A285" s="805"/>
      <c r="B285" s="805"/>
      <c r="C285" s="810" t="s">
        <v>721</v>
      </c>
      <c r="D285" s="806" t="s">
        <v>722</v>
      </c>
      <c r="E285" s="807" t="s">
        <v>723</v>
      </c>
    </row>
    <row r="286" spans="1:5" ht="67.5" x14ac:dyDescent="0.2">
      <c r="A286" s="805"/>
      <c r="B286" s="805"/>
      <c r="C286" s="810" t="s">
        <v>724</v>
      </c>
      <c r="D286" s="806" t="s">
        <v>722</v>
      </c>
      <c r="E286" s="807" t="s">
        <v>725</v>
      </c>
    </row>
    <row r="287" spans="1:5" ht="56.25" x14ac:dyDescent="0.2">
      <c r="A287" s="805"/>
      <c r="B287" s="805"/>
      <c r="C287" s="810" t="s">
        <v>600</v>
      </c>
      <c r="D287" s="806" t="s">
        <v>601</v>
      </c>
      <c r="E287" s="807" t="s">
        <v>726</v>
      </c>
    </row>
    <row r="288" spans="1:5" x14ac:dyDescent="0.2">
      <c r="A288" s="805"/>
      <c r="B288" s="805"/>
      <c r="C288" s="810" t="s">
        <v>727</v>
      </c>
      <c r="D288" s="806" t="s">
        <v>728</v>
      </c>
      <c r="E288" s="807" t="s">
        <v>729</v>
      </c>
    </row>
    <row r="289" spans="1:5" x14ac:dyDescent="0.2">
      <c r="A289" s="805"/>
      <c r="B289" s="805"/>
      <c r="C289" s="810" t="s">
        <v>730</v>
      </c>
      <c r="D289" s="806" t="s">
        <v>728</v>
      </c>
      <c r="E289" s="807" t="s">
        <v>731</v>
      </c>
    </row>
    <row r="290" spans="1:5" x14ac:dyDescent="0.2">
      <c r="A290" s="805"/>
      <c r="B290" s="805"/>
      <c r="C290" s="810" t="s">
        <v>732</v>
      </c>
      <c r="D290" s="806" t="s">
        <v>44</v>
      </c>
      <c r="E290" s="807" t="s">
        <v>733</v>
      </c>
    </row>
    <row r="291" spans="1:5" x14ac:dyDescent="0.2">
      <c r="A291" s="805"/>
      <c r="B291" s="805"/>
      <c r="C291" s="810" t="s">
        <v>734</v>
      </c>
      <c r="D291" s="806" t="s">
        <v>44</v>
      </c>
      <c r="E291" s="807" t="s">
        <v>735</v>
      </c>
    </row>
    <row r="292" spans="1:5" x14ac:dyDescent="0.2">
      <c r="A292" s="805"/>
      <c r="B292" s="805"/>
      <c r="C292" s="810" t="s">
        <v>207</v>
      </c>
      <c r="D292" s="806" t="s">
        <v>46</v>
      </c>
      <c r="E292" s="807" t="s">
        <v>736</v>
      </c>
    </row>
    <row r="293" spans="1:5" x14ac:dyDescent="0.2">
      <c r="A293" s="805"/>
      <c r="B293" s="805"/>
      <c r="C293" s="810" t="s">
        <v>737</v>
      </c>
      <c r="D293" s="806" t="s">
        <v>46</v>
      </c>
      <c r="E293" s="807" t="s">
        <v>738</v>
      </c>
    </row>
    <row r="294" spans="1:5" x14ac:dyDescent="0.2">
      <c r="A294" s="805"/>
      <c r="B294" s="805"/>
      <c r="C294" s="810" t="s">
        <v>739</v>
      </c>
      <c r="D294" s="806" t="s">
        <v>46</v>
      </c>
      <c r="E294" s="807" t="s">
        <v>740</v>
      </c>
    </row>
    <row r="295" spans="1:5" x14ac:dyDescent="0.2">
      <c r="A295" s="805"/>
      <c r="B295" s="805"/>
      <c r="C295" s="810" t="s">
        <v>210</v>
      </c>
      <c r="D295" s="806" t="s">
        <v>47</v>
      </c>
      <c r="E295" s="807" t="s">
        <v>741</v>
      </c>
    </row>
    <row r="296" spans="1:5" x14ac:dyDescent="0.2">
      <c r="A296" s="805"/>
      <c r="B296" s="805"/>
      <c r="C296" s="810" t="s">
        <v>742</v>
      </c>
      <c r="D296" s="806" t="s">
        <v>47</v>
      </c>
      <c r="E296" s="807" t="s">
        <v>743</v>
      </c>
    </row>
    <row r="297" spans="1:5" x14ac:dyDescent="0.2">
      <c r="A297" s="805"/>
      <c r="B297" s="805"/>
      <c r="C297" s="810" t="s">
        <v>744</v>
      </c>
      <c r="D297" s="806" t="s">
        <v>47</v>
      </c>
      <c r="E297" s="807" t="s">
        <v>745</v>
      </c>
    </row>
    <row r="298" spans="1:5" x14ac:dyDescent="0.2">
      <c r="A298" s="805"/>
      <c r="B298" s="805"/>
      <c r="C298" s="810" t="s">
        <v>198</v>
      </c>
      <c r="D298" s="806" t="s">
        <v>156</v>
      </c>
      <c r="E298" s="807" t="s">
        <v>746</v>
      </c>
    </row>
    <row r="299" spans="1:5" x14ac:dyDescent="0.2">
      <c r="A299" s="805"/>
      <c r="B299" s="805"/>
      <c r="C299" s="810" t="s">
        <v>168</v>
      </c>
      <c r="D299" s="806" t="s">
        <v>48</v>
      </c>
      <c r="E299" s="807" t="s">
        <v>747</v>
      </c>
    </row>
    <row r="300" spans="1:5" x14ac:dyDescent="0.2">
      <c r="A300" s="805"/>
      <c r="B300" s="805"/>
      <c r="C300" s="810" t="s">
        <v>171</v>
      </c>
      <c r="D300" s="806" t="s">
        <v>49</v>
      </c>
      <c r="E300" s="807" t="s">
        <v>748</v>
      </c>
    </row>
    <row r="301" spans="1:5" x14ac:dyDescent="0.2">
      <c r="A301" s="805"/>
      <c r="B301" s="805"/>
      <c r="C301" s="810" t="s">
        <v>749</v>
      </c>
      <c r="D301" s="806" t="s">
        <v>49</v>
      </c>
      <c r="E301" s="807" t="s">
        <v>750</v>
      </c>
    </row>
    <row r="302" spans="1:5" x14ac:dyDescent="0.2">
      <c r="A302" s="805"/>
      <c r="B302" s="805"/>
      <c r="C302" s="810" t="s">
        <v>551</v>
      </c>
      <c r="D302" s="806" t="s">
        <v>57</v>
      </c>
      <c r="E302" s="807" t="s">
        <v>751</v>
      </c>
    </row>
    <row r="303" spans="1:5" x14ac:dyDescent="0.2">
      <c r="A303" s="799" t="s">
        <v>752</v>
      </c>
      <c r="B303" s="799"/>
      <c r="C303" s="799"/>
      <c r="D303" s="800" t="s">
        <v>92</v>
      </c>
      <c r="E303" s="801" t="s">
        <v>753</v>
      </c>
    </row>
    <row r="304" spans="1:5" ht="15" x14ac:dyDescent="0.2">
      <c r="A304" s="802"/>
      <c r="B304" s="808" t="s">
        <v>754</v>
      </c>
      <c r="C304" s="809"/>
      <c r="D304" s="803" t="s">
        <v>155</v>
      </c>
      <c r="E304" s="804" t="s">
        <v>625</v>
      </c>
    </row>
    <row r="305" spans="1:5" x14ac:dyDescent="0.2">
      <c r="A305" s="805"/>
      <c r="B305" s="805"/>
      <c r="C305" s="810" t="s">
        <v>198</v>
      </c>
      <c r="D305" s="806" t="s">
        <v>156</v>
      </c>
      <c r="E305" s="807" t="s">
        <v>755</v>
      </c>
    </row>
    <row r="306" spans="1:5" x14ac:dyDescent="0.2">
      <c r="A306" s="805"/>
      <c r="B306" s="805"/>
      <c r="C306" s="810" t="s">
        <v>168</v>
      </c>
      <c r="D306" s="806" t="s">
        <v>48</v>
      </c>
      <c r="E306" s="807" t="s">
        <v>434</v>
      </c>
    </row>
    <row r="307" spans="1:5" x14ac:dyDescent="0.2">
      <c r="A307" s="805"/>
      <c r="B307" s="805"/>
      <c r="C307" s="810" t="s">
        <v>171</v>
      </c>
      <c r="D307" s="806" t="s">
        <v>49</v>
      </c>
      <c r="E307" s="807" t="s">
        <v>756</v>
      </c>
    </row>
    <row r="308" spans="1:5" ht="15" x14ac:dyDescent="0.2">
      <c r="A308" s="802"/>
      <c r="B308" s="808" t="s">
        <v>757</v>
      </c>
      <c r="C308" s="809"/>
      <c r="D308" s="803" t="s">
        <v>93</v>
      </c>
      <c r="E308" s="804" t="s">
        <v>758</v>
      </c>
    </row>
    <row r="309" spans="1:5" ht="56.25" x14ac:dyDescent="0.2">
      <c r="A309" s="805"/>
      <c r="B309" s="805"/>
      <c r="C309" s="810" t="s">
        <v>600</v>
      </c>
      <c r="D309" s="806" t="s">
        <v>601</v>
      </c>
      <c r="E309" s="807" t="s">
        <v>653</v>
      </c>
    </row>
    <row r="310" spans="1:5" ht="33.75" x14ac:dyDescent="0.2">
      <c r="A310" s="805"/>
      <c r="B310" s="805"/>
      <c r="C310" s="810" t="s">
        <v>759</v>
      </c>
      <c r="D310" s="806" t="s">
        <v>760</v>
      </c>
      <c r="E310" s="807" t="s">
        <v>425</v>
      </c>
    </row>
    <row r="311" spans="1:5" x14ac:dyDescent="0.2">
      <c r="A311" s="805"/>
      <c r="B311" s="805"/>
      <c r="C311" s="810" t="s">
        <v>207</v>
      </c>
      <c r="D311" s="806" t="s">
        <v>46</v>
      </c>
      <c r="E311" s="807" t="s">
        <v>761</v>
      </c>
    </row>
    <row r="312" spans="1:5" x14ac:dyDescent="0.2">
      <c r="A312" s="805"/>
      <c r="B312" s="805"/>
      <c r="C312" s="810" t="s">
        <v>210</v>
      </c>
      <c r="D312" s="806" t="s">
        <v>47</v>
      </c>
      <c r="E312" s="807" t="s">
        <v>762</v>
      </c>
    </row>
    <row r="313" spans="1:5" x14ac:dyDescent="0.2">
      <c r="A313" s="805"/>
      <c r="B313" s="805"/>
      <c r="C313" s="810" t="s">
        <v>198</v>
      </c>
      <c r="D313" s="806" t="s">
        <v>156</v>
      </c>
      <c r="E313" s="807" t="s">
        <v>763</v>
      </c>
    </row>
    <row r="314" spans="1:5" x14ac:dyDescent="0.2">
      <c r="A314" s="805"/>
      <c r="B314" s="805"/>
      <c r="C314" s="810" t="s">
        <v>168</v>
      </c>
      <c r="D314" s="806" t="s">
        <v>48</v>
      </c>
      <c r="E314" s="807" t="s">
        <v>764</v>
      </c>
    </row>
    <row r="315" spans="1:5" x14ac:dyDescent="0.2">
      <c r="A315" s="805"/>
      <c r="B315" s="805"/>
      <c r="C315" s="810" t="s">
        <v>442</v>
      </c>
      <c r="D315" s="806" t="s">
        <v>71</v>
      </c>
      <c r="E315" s="807" t="s">
        <v>461</v>
      </c>
    </row>
    <row r="316" spans="1:5" x14ac:dyDescent="0.2">
      <c r="A316" s="805"/>
      <c r="B316" s="805"/>
      <c r="C316" s="810" t="s">
        <v>457</v>
      </c>
      <c r="D316" s="806" t="s">
        <v>55</v>
      </c>
      <c r="E316" s="807" t="s">
        <v>443</v>
      </c>
    </row>
    <row r="317" spans="1:5" x14ac:dyDescent="0.2">
      <c r="A317" s="805"/>
      <c r="B317" s="805"/>
      <c r="C317" s="810" t="s">
        <v>171</v>
      </c>
      <c r="D317" s="806" t="s">
        <v>49</v>
      </c>
      <c r="E317" s="807" t="s">
        <v>765</v>
      </c>
    </row>
    <row r="318" spans="1:5" x14ac:dyDescent="0.2">
      <c r="A318" s="805"/>
      <c r="B318" s="805"/>
      <c r="C318" s="810" t="s">
        <v>219</v>
      </c>
      <c r="D318" s="806" t="s">
        <v>522</v>
      </c>
      <c r="E318" s="807" t="s">
        <v>443</v>
      </c>
    </row>
    <row r="319" spans="1:5" x14ac:dyDescent="0.2">
      <c r="A319" s="805"/>
      <c r="B319" s="805"/>
      <c r="C319" s="810" t="s">
        <v>550</v>
      </c>
      <c r="D319" s="806" t="s">
        <v>50</v>
      </c>
      <c r="E319" s="807" t="s">
        <v>766</v>
      </c>
    </row>
    <row r="320" spans="1:5" x14ac:dyDescent="0.2">
      <c r="A320" s="805"/>
      <c r="B320" s="805"/>
      <c r="C320" s="810" t="s">
        <v>460</v>
      </c>
      <c r="D320" s="806" t="s">
        <v>143</v>
      </c>
      <c r="E320" s="807" t="s">
        <v>443</v>
      </c>
    </row>
    <row r="321" spans="1:5" ht="15" x14ac:dyDescent="0.2">
      <c r="A321" s="802"/>
      <c r="B321" s="808" t="s">
        <v>767</v>
      </c>
      <c r="C321" s="809"/>
      <c r="D321" s="803" t="s">
        <v>118</v>
      </c>
      <c r="E321" s="804" t="s">
        <v>688</v>
      </c>
    </row>
    <row r="322" spans="1:5" ht="56.25" x14ac:dyDescent="0.2">
      <c r="A322" s="805"/>
      <c r="B322" s="805"/>
      <c r="C322" s="810" t="s">
        <v>600</v>
      </c>
      <c r="D322" s="806" t="s">
        <v>601</v>
      </c>
      <c r="E322" s="807" t="s">
        <v>461</v>
      </c>
    </row>
    <row r="323" spans="1:5" x14ac:dyDescent="0.2">
      <c r="A323" s="805"/>
      <c r="B323" s="805"/>
      <c r="C323" s="810" t="s">
        <v>168</v>
      </c>
      <c r="D323" s="806" t="s">
        <v>48</v>
      </c>
      <c r="E323" s="807" t="s">
        <v>768</v>
      </c>
    </row>
    <row r="324" spans="1:5" x14ac:dyDescent="0.2">
      <c r="A324" s="805"/>
      <c r="B324" s="805"/>
      <c r="C324" s="810" t="s">
        <v>171</v>
      </c>
      <c r="D324" s="806" t="s">
        <v>49</v>
      </c>
      <c r="E324" s="807" t="s">
        <v>766</v>
      </c>
    </row>
    <row r="325" spans="1:5" x14ac:dyDescent="0.2">
      <c r="A325" s="799" t="s">
        <v>769</v>
      </c>
      <c r="B325" s="799"/>
      <c r="C325" s="799"/>
      <c r="D325" s="800" t="s">
        <v>52</v>
      </c>
      <c r="E325" s="801" t="s">
        <v>770</v>
      </c>
    </row>
    <row r="326" spans="1:5" ht="15" x14ac:dyDescent="0.2">
      <c r="A326" s="802"/>
      <c r="B326" s="808" t="s">
        <v>771</v>
      </c>
      <c r="C326" s="809"/>
      <c r="D326" s="803" t="s">
        <v>772</v>
      </c>
      <c r="E326" s="804" t="s">
        <v>773</v>
      </c>
    </row>
    <row r="327" spans="1:5" ht="22.5" x14ac:dyDescent="0.2">
      <c r="A327" s="805"/>
      <c r="B327" s="805"/>
      <c r="C327" s="810" t="s">
        <v>651</v>
      </c>
      <c r="D327" s="806" t="s">
        <v>652</v>
      </c>
      <c r="E327" s="807" t="s">
        <v>773</v>
      </c>
    </row>
    <row r="328" spans="1:5" ht="22.5" x14ac:dyDescent="0.2">
      <c r="A328" s="802"/>
      <c r="B328" s="808" t="s">
        <v>774</v>
      </c>
      <c r="C328" s="809"/>
      <c r="D328" s="803" t="s">
        <v>775</v>
      </c>
      <c r="E328" s="804" t="s">
        <v>476</v>
      </c>
    </row>
    <row r="329" spans="1:5" x14ac:dyDescent="0.2">
      <c r="A329" s="805"/>
      <c r="B329" s="805"/>
      <c r="C329" s="810" t="s">
        <v>168</v>
      </c>
      <c r="D329" s="806" t="s">
        <v>48</v>
      </c>
      <c r="E329" s="807" t="s">
        <v>434</v>
      </c>
    </row>
    <row r="330" spans="1:5" x14ac:dyDescent="0.2">
      <c r="A330" s="805"/>
      <c r="B330" s="805"/>
      <c r="C330" s="810" t="s">
        <v>171</v>
      </c>
      <c r="D330" s="806" t="s">
        <v>49</v>
      </c>
      <c r="E330" s="807" t="s">
        <v>466</v>
      </c>
    </row>
    <row r="331" spans="1:5" ht="56.25" x14ac:dyDescent="0.2">
      <c r="A331" s="802"/>
      <c r="B331" s="808" t="s">
        <v>776</v>
      </c>
      <c r="C331" s="809"/>
      <c r="D331" s="803" t="s">
        <v>777</v>
      </c>
      <c r="E331" s="804" t="s">
        <v>778</v>
      </c>
    </row>
    <row r="332" spans="1:5" ht="45" x14ac:dyDescent="0.2">
      <c r="A332" s="805"/>
      <c r="B332" s="805"/>
      <c r="C332" s="810" t="s">
        <v>779</v>
      </c>
      <c r="D332" s="806" t="s">
        <v>780</v>
      </c>
      <c r="E332" s="807" t="s">
        <v>781</v>
      </c>
    </row>
    <row r="333" spans="1:5" x14ac:dyDescent="0.2">
      <c r="A333" s="805"/>
      <c r="B333" s="805"/>
      <c r="C333" s="810" t="s">
        <v>782</v>
      </c>
      <c r="D333" s="806" t="s">
        <v>60</v>
      </c>
      <c r="E333" s="807" t="s">
        <v>783</v>
      </c>
    </row>
    <row r="334" spans="1:5" ht="22.5" x14ac:dyDescent="0.2">
      <c r="A334" s="802"/>
      <c r="B334" s="808" t="s">
        <v>784</v>
      </c>
      <c r="C334" s="809"/>
      <c r="D334" s="803" t="s">
        <v>262</v>
      </c>
      <c r="E334" s="804" t="s">
        <v>785</v>
      </c>
    </row>
    <row r="335" spans="1:5" x14ac:dyDescent="0.2">
      <c r="A335" s="805"/>
      <c r="B335" s="805"/>
      <c r="C335" s="810" t="s">
        <v>786</v>
      </c>
      <c r="D335" s="806" t="s">
        <v>54</v>
      </c>
      <c r="E335" s="807" t="s">
        <v>785</v>
      </c>
    </row>
    <row r="336" spans="1:5" ht="15" x14ac:dyDescent="0.2">
      <c r="A336" s="802"/>
      <c r="B336" s="808" t="s">
        <v>787</v>
      </c>
      <c r="C336" s="809"/>
      <c r="D336" s="803" t="s">
        <v>61</v>
      </c>
      <c r="E336" s="804" t="s">
        <v>788</v>
      </c>
    </row>
    <row r="337" spans="1:5" x14ac:dyDescent="0.2">
      <c r="A337" s="805"/>
      <c r="B337" s="805"/>
      <c r="C337" s="810" t="s">
        <v>786</v>
      </c>
      <c r="D337" s="806" t="s">
        <v>54</v>
      </c>
      <c r="E337" s="807" t="s">
        <v>788</v>
      </c>
    </row>
    <row r="338" spans="1:5" ht="15" x14ac:dyDescent="0.2">
      <c r="A338" s="802"/>
      <c r="B338" s="808" t="s">
        <v>789</v>
      </c>
      <c r="C338" s="809"/>
      <c r="D338" s="803" t="s">
        <v>68</v>
      </c>
      <c r="E338" s="804" t="s">
        <v>790</v>
      </c>
    </row>
    <row r="339" spans="1:5" ht="45" x14ac:dyDescent="0.2">
      <c r="A339" s="805"/>
      <c r="B339" s="805"/>
      <c r="C339" s="810" t="s">
        <v>779</v>
      </c>
      <c r="D339" s="806" t="s">
        <v>780</v>
      </c>
      <c r="E339" s="807" t="s">
        <v>657</v>
      </c>
    </row>
    <row r="340" spans="1:5" x14ac:dyDescent="0.2">
      <c r="A340" s="805"/>
      <c r="B340" s="805"/>
      <c r="C340" s="810" t="s">
        <v>786</v>
      </c>
      <c r="D340" s="806" t="s">
        <v>54</v>
      </c>
      <c r="E340" s="807" t="s">
        <v>791</v>
      </c>
    </row>
    <row r="341" spans="1:5" ht="15" x14ac:dyDescent="0.2">
      <c r="A341" s="802"/>
      <c r="B341" s="808" t="s">
        <v>792</v>
      </c>
      <c r="C341" s="809"/>
      <c r="D341" s="803" t="s">
        <v>69</v>
      </c>
      <c r="E341" s="804" t="s">
        <v>793</v>
      </c>
    </row>
    <row r="342" spans="1:5" x14ac:dyDescent="0.2">
      <c r="A342" s="805"/>
      <c r="B342" s="805"/>
      <c r="C342" s="810" t="s">
        <v>527</v>
      </c>
      <c r="D342" s="806" t="s">
        <v>528</v>
      </c>
      <c r="E342" s="807" t="s">
        <v>794</v>
      </c>
    </row>
    <row r="343" spans="1:5" x14ac:dyDescent="0.2">
      <c r="A343" s="805"/>
      <c r="B343" s="805"/>
      <c r="C343" s="810" t="s">
        <v>505</v>
      </c>
      <c r="D343" s="806" t="s">
        <v>44</v>
      </c>
      <c r="E343" s="807" t="s">
        <v>795</v>
      </c>
    </row>
    <row r="344" spans="1:5" x14ac:dyDescent="0.2">
      <c r="A344" s="805"/>
      <c r="B344" s="805"/>
      <c r="C344" s="810" t="s">
        <v>507</v>
      </c>
      <c r="D344" s="806" t="s">
        <v>164</v>
      </c>
      <c r="E344" s="807" t="s">
        <v>796</v>
      </c>
    </row>
    <row r="345" spans="1:5" x14ac:dyDescent="0.2">
      <c r="A345" s="805"/>
      <c r="B345" s="805"/>
      <c r="C345" s="810" t="s">
        <v>207</v>
      </c>
      <c r="D345" s="806" t="s">
        <v>46</v>
      </c>
      <c r="E345" s="807" t="s">
        <v>797</v>
      </c>
    </row>
    <row r="346" spans="1:5" x14ac:dyDescent="0.2">
      <c r="A346" s="805"/>
      <c r="B346" s="805"/>
      <c r="C346" s="810" t="s">
        <v>210</v>
      </c>
      <c r="D346" s="806" t="s">
        <v>47</v>
      </c>
      <c r="E346" s="807" t="s">
        <v>798</v>
      </c>
    </row>
    <row r="347" spans="1:5" ht="22.5" x14ac:dyDescent="0.2">
      <c r="A347" s="805"/>
      <c r="B347" s="805"/>
      <c r="C347" s="810" t="s">
        <v>534</v>
      </c>
      <c r="D347" s="806" t="s">
        <v>535</v>
      </c>
      <c r="E347" s="807" t="s">
        <v>476</v>
      </c>
    </row>
    <row r="348" spans="1:5" x14ac:dyDescent="0.2">
      <c r="A348" s="805"/>
      <c r="B348" s="805"/>
      <c r="C348" s="810" t="s">
        <v>198</v>
      </c>
      <c r="D348" s="806" t="s">
        <v>156</v>
      </c>
      <c r="E348" s="807" t="s">
        <v>461</v>
      </c>
    </row>
    <row r="349" spans="1:5" x14ac:dyDescent="0.2">
      <c r="A349" s="805"/>
      <c r="B349" s="805"/>
      <c r="C349" s="810" t="s">
        <v>168</v>
      </c>
      <c r="D349" s="806" t="s">
        <v>48</v>
      </c>
      <c r="E349" s="807" t="s">
        <v>799</v>
      </c>
    </row>
    <row r="350" spans="1:5" x14ac:dyDescent="0.2">
      <c r="A350" s="805"/>
      <c r="B350" s="805"/>
      <c r="C350" s="810" t="s">
        <v>442</v>
      </c>
      <c r="D350" s="806" t="s">
        <v>71</v>
      </c>
      <c r="E350" s="807" t="s">
        <v>800</v>
      </c>
    </row>
    <row r="351" spans="1:5" x14ac:dyDescent="0.2">
      <c r="A351" s="805"/>
      <c r="B351" s="805"/>
      <c r="C351" s="810" t="s">
        <v>457</v>
      </c>
      <c r="D351" s="806" t="s">
        <v>55</v>
      </c>
      <c r="E351" s="807" t="s">
        <v>478</v>
      </c>
    </row>
    <row r="352" spans="1:5" x14ac:dyDescent="0.2">
      <c r="A352" s="805"/>
      <c r="B352" s="805"/>
      <c r="C352" s="810" t="s">
        <v>540</v>
      </c>
      <c r="D352" s="806" t="s">
        <v>541</v>
      </c>
      <c r="E352" s="807" t="s">
        <v>443</v>
      </c>
    </row>
    <row r="353" spans="1:5" x14ac:dyDescent="0.2">
      <c r="A353" s="805"/>
      <c r="B353" s="805"/>
      <c r="C353" s="810" t="s">
        <v>171</v>
      </c>
      <c r="D353" s="806" t="s">
        <v>49</v>
      </c>
      <c r="E353" s="807" t="s">
        <v>499</v>
      </c>
    </row>
    <row r="354" spans="1:5" x14ac:dyDescent="0.2">
      <c r="A354" s="805"/>
      <c r="B354" s="805"/>
      <c r="C354" s="810" t="s">
        <v>219</v>
      </c>
      <c r="D354" s="806" t="s">
        <v>522</v>
      </c>
      <c r="E354" s="807" t="s">
        <v>801</v>
      </c>
    </row>
    <row r="355" spans="1:5" ht="22.5" x14ac:dyDescent="0.2">
      <c r="A355" s="805"/>
      <c r="B355" s="805"/>
      <c r="C355" s="810" t="s">
        <v>547</v>
      </c>
      <c r="D355" s="806" t="s">
        <v>548</v>
      </c>
      <c r="E355" s="807" t="s">
        <v>677</v>
      </c>
    </row>
    <row r="356" spans="1:5" x14ac:dyDescent="0.2">
      <c r="A356" s="805"/>
      <c r="B356" s="805"/>
      <c r="C356" s="810" t="s">
        <v>550</v>
      </c>
      <c r="D356" s="806" t="s">
        <v>50</v>
      </c>
      <c r="E356" s="807" t="s">
        <v>802</v>
      </c>
    </row>
    <row r="357" spans="1:5" x14ac:dyDescent="0.2">
      <c r="A357" s="805"/>
      <c r="B357" s="805"/>
      <c r="C357" s="810" t="s">
        <v>460</v>
      </c>
      <c r="D357" s="806" t="s">
        <v>143</v>
      </c>
      <c r="E357" s="807" t="s">
        <v>434</v>
      </c>
    </row>
    <row r="358" spans="1:5" x14ac:dyDescent="0.2">
      <c r="A358" s="805"/>
      <c r="B358" s="805"/>
      <c r="C358" s="810" t="s">
        <v>551</v>
      </c>
      <c r="D358" s="806" t="s">
        <v>57</v>
      </c>
      <c r="E358" s="807" t="s">
        <v>803</v>
      </c>
    </row>
    <row r="359" spans="1:5" ht="22.5" x14ac:dyDescent="0.2">
      <c r="A359" s="805"/>
      <c r="B359" s="805"/>
      <c r="C359" s="810" t="s">
        <v>553</v>
      </c>
      <c r="D359" s="806" t="s">
        <v>554</v>
      </c>
      <c r="E359" s="807" t="s">
        <v>461</v>
      </c>
    </row>
    <row r="360" spans="1:5" ht="15" x14ac:dyDescent="0.2">
      <c r="A360" s="802"/>
      <c r="B360" s="808" t="s">
        <v>804</v>
      </c>
      <c r="C360" s="809"/>
      <c r="D360" s="803" t="s">
        <v>62</v>
      </c>
      <c r="E360" s="804" t="s">
        <v>805</v>
      </c>
    </row>
    <row r="361" spans="1:5" x14ac:dyDescent="0.2">
      <c r="A361" s="805"/>
      <c r="B361" s="805"/>
      <c r="C361" s="810" t="s">
        <v>171</v>
      </c>
      <c r="D361" s="806" t="s">
        <v>49</v>
      </c>
      <c r="E361" s="807" t="s">
        <v>805</v>
      </c>
    </row>
    <row r="362" spans="1:5" ht="15" x14ac:dyDescent="0.2">
      <c r="A362" s="802"/>
      <c r="B362" s="808" t="s">
        <v>806</v>
      </c>
      <c r="C362" s="809"/>
      <c r="D362" s="803" t="s">
        <v>807</v>
      </c>
      <c r="E362" s="804" t="s">
        <v>477</v>
      </c>
    </row>
    <row r="363" spans="1:5" x14ac:dyDescent="0.2">
      <c r="A363" s="805"/>
      <c r="B363" s="805"/>
      <c r="C363" s="810" t="s">
        <v>786</v>
      </c>
      <c r="D363" s="806" t="s">
        <v>54</v>
      </c>
      <c r="E363" s="807" t="s">
        <v>477</v>
      </c>
    </row>
    <row r="364" spans="1:5" ht="15" x14ac:dyDescent="0.2">
      <c r="A364" s="802"/>
      <c r="B364" s="808" t="s">
        <v>808</v>
      </c>
      <c r="C364" s="809"/>
      <c r="D364" s="803" t="s">
        <v>80</v>
      </c>
      <c r="E364" s="804" t="s">
        <v>809</v>
      </c>
    </row>
    <row r="365" spans="1:5" ht="22.5" x14ac:dyDescent="0.2">
      <c r="A365" s="805"/>
      <c r="B365" s="805"/>
      <c r="C365" s="810" t="s">
        <v>471</v>
      </c>
      <c r="D365" s="806" t="s">
        <v>101</v>
      </c>
      <c r="E365" s="807" t="s">
        <v>809</v>
      </c>
    </row>
    <row r="366" spans="1:5" ht="15" x14ac:dyDescent="0.2">
      <c r="A366" s="802"/>
      <c r="B366" s="808" t="s">
        <v>810</v>
      </c>
      <c r="C366" s="809"/>
      <c r="D366" s="803" t="s">
        <v>118</v>
      </c>
      <c r="E366" s="804" t="s">
        <v>802</v>
      </c>
    </row>
    <row r="367" spans="1:5" x14ac:dyDescent="0.2">
      <c r="A367" s="805"/>
      <c r="B367" s="805"/>
      <c r="C367" s="810" t="s">
        <v>168</v>
      </c>
      <c r="D367" s="806" t="s">
        <v>48</v>
      </c>
      <c r="E367" s="807" t="s">
        <v>572</v>
      </c>
    </row>
    <row r="368" spans="1:5" x14ac:dyDescent="0.2">
      <c r="A368" s="805"/>
      <c r="B368" s="805"/>
      <c r="C368" s="810" t="s">
        <v>171</v>
      </c>
      <c r="D368" s="806" t="s">
        <v>49</v>
      </c>
      <c r="E368" s="807" t="s">
        <v>474</v>
      </c>
    </row>
    <row r="369" spans="1:5" x14ac:dyDescent="0.2">
      <c r="A369" s="799" t="s">
        <v>811</v>
      </c>
      <c r="B369" s="799"/>
      <c r="C369" s="799"/>
      <c r="D369" s="800" t="s">
        <v>264</v>
      </c>
      <c r="E369" s="801" t="s">
        <v>812</v>
      </c>
    </row>
    <row r="370" spans="1:5" ht="15" x14ac:dyDescent="0.2">
      <c r="A370" s="802"/>
      <c r="B370" s="808" t="s">
        <v>813</v>
      </c>
      <c r="C370" s="809"/>
      <c r="D370" s="803" t="s">
        <v>118</v>
      </c>
      <c r="E370" s="804" t="s">
        <v>812</v>
      </c>
    </row>
    <row r="371" spans="1:5" ht="56.25" x14ac:dyDescent="0.2">
      <c r="A371" s="805"/>
      <c r="B371" s="805"/>
      <c r="C371" s="810" t="s">
        <v>600</v>
      </c>
      <c r="D371" s="806" t="s">
        <v>601</v>
      </c>
      <c r="E371" s="807" t="s">
        <v>466</v>
      </c>
    </row>
    <row r="372" spans="1:5" x14ac:dyDescent="0.2">
      <c r="A372" s="805"/>
      <c r="B372" s="805"/>
      <c r="C372" s="810" t="s">
        <v>814</v>
      </c>
      <c r="D372" s="806" t="s">
        <v>54</v>
      </c>
      <c r="E372" s="807" t="s">
        <v>815</v>
      </c>
    </row>
    <row r="373" spans="1:5" x14ac:dyDescent="0.2">
      <c r="A373" s="805"/>
      <c r="B373" s="805"/>
      <c r="C373" s="810" t="s">
        <v>816</v>
      </c>
      <c r="D373" s="806" t="s">
        <v>54</v>
      </c>
      <c r="E373" s="807" t="s">
        <v>817</v>
      </c>
    </row>
    <row r="374" spans="1:5" x14ac:dyDescent="0.2">
      <c r="A374" s="805"/>
      <c r="B374" s="805"/>
      <c r="C374" s="810" t="s">
        <v>732</v>
      </c>
      <c r="D374" s="806" t="s">
        <v>44</v>
      </c>
      <c r="E374" s="807" t="s">
        <v>818</v>
      </c>
    </row>
    <row r="375" spans="1:5" x14ac:dyDescent="0.2">
      <c r="A375" s="805"/>
      <c r="B375" s="805"/>
      <c r="C375" s="810" t="s">
        <v>734</v>
      </c>
      <c r="D375" s="806" t="s">
        <v>44</v>
      </c>
      <c r="E375" s="807" t="s">
        <v>819</v>
      </c>
    </row>
    <row r="376" spans="1:5" x14ac:dyDescent="0.2">
      <c r="A376" s="805"/>
      <c r="B376" s="805"/>
      <c r="C376" s="810" t="s">
        <v>737</v>
      </c>
      <c r="D376" s="806" t="s">
        <v>46</v>
      </c>
      <c r="E376" s="807" t="s">
        <v>820</v>
      </c>
    </row>
    <row r="377" spans="1:5" x14ac:dyDescent="0.2">
      <c r="A377" s="805"/>
      <c r="B377" s="805"/>
      <c r="C377" s="810" t="s">
        <v>739</v>
      </c>
      <c r="D377" s="806" t="s">
        <v>46</v>
      </c>
      <c r="E377" s="807" t="s">
        <v>821</v>
      </c>
    </row>
    <row r="378" spans="1:5" x14ac:dyDescent="0.2">
      <c r="A378" s="805"/>
      <c r="B378" s="805"/>
      <c r="C378" s="810" t="s">
        <v>742</v>
      </c>
      <c r="D378" s="806" t="s">
        <v>47</v>
      </c>
      <c r="E378" s="807" t="s">
        <v>822</v>
      </c>
    </row>
    <row r="379" spans="1:5" x14ac:dyDescent="0.2">
      <c r="A379" s="805"/>
      <c r="B379" s="805"/>
      <c r="C379" s="810" t="s">
        <v>744</v>
      </c>
      <c r="D379" s="806" t="s">
        <v>47</v>
      </c>
      <c r="E379" s="807" t="s">
        <v>823</v>
      </c>
    </row>
    <row r="380" spans="1:5" x14ac:dyDescent="0.2">
      <c r="A380" s="805"/>
      <c r="B380" s="805"/>
      <c r="C380" s="810" t="s">
        <v>824</v>
      </c>
      <c r="D380" s="806" t="s">
        <v>60</v>
      </c>
      <c r="E380" s="807" t="s">
        <v>825</v>
      </c>
    </row>
    <row r="381" spans="1:5" x14ac:dyDescent="0.2">
      <c r="A381" s="805"/>
      <c r="B381" s="805"/>
      <c r="C381" s="810" t="s">
        <v>826</v>
      </c>
      <c r="D381" s="806" t="s">
        <v>156</v>
      </c>
      <c r="E381" s="807" t="s">
        <v>827</v>
      </c>
    </row>
    <row r="382" spans="1:5" x14ac:dyDescent="0.2">
      <c r="A382" s="805"/>
      <c r="B382" s="805"/>
      <c r="C382" s="810" t="s">
        <v>828</v>
      </c>
      <c r="D382" s="806" t="s">
        <v>48</v>
      </c>
      <c r="E382" s="807" t="s">
        <v>829</v>
      </c>
    </row>
    <row r="383" spans="1:5" x14ac:dyDescent="0.2">
      <c r="A383" s="805"/>
      <c r="B383" s="805"/>
      <c r="C383" s="810" t="s">
        <v>830</v>
      </c>
      <c r="D383" s="806" t="s">
        <v>48</v>
      </c>
      <c r="E383" s="807" t="s">
        <v>831</v>
      </c>
    </row>
    <row r="384" spans="1:5" x14ac:dyDescent="0.2">
      <c r="A384" s="805"/>
      <c r="B384" s="805"/>
      <c r="C384" s="810" t="s">
        <v>832</v>
      </c>
      <c r="D384" s="806" t="s">
        <v>49</v>
      </c>
      <c r="E384" s="807" t="s">
        <v>833</v>
      </c>
    </row>
    <row r="385" spans="1:5" x14ac:dyDescent="0.2">
      <c r="A385" s="805"/>
      <c r="B385" s="805"/>
      <c r="C385" s="810" t="s">
        <v>749</v>
      </c>
      <c r="D385" s="806" t="s">
        <v>49</v>
      </c>
      <c r="E385" s="807" t="s">
        <v>834</v>
      </c>
    </row>
    <row r="386" spans="1:5" x14ac:dyDescent="0.2">
      <c r="A386" s="805"/>
      <c r="B386" s="805"/>
      <c r="C386" s="810" t="s">
        <v>835</v>
      </c>
      <c r="D386" s="806" t="s">
        <v>50</v>
      </c>
      <c r="E386" s="807" t="s">
        <v>836</v>
      </c>
    </row>
    <row r="387" spans="1:5" x14ac:dyDescent="0.2">
      <c r="A387" s="805"/>
      <c r="B387" s="805"/>
      <c r="C387" s="810" t="s">
        <v>837</v>
      </c>
      <c r="D387" s="806" t="s">
        <v>50</v>
      </c>
      <c r="E387" s="807" t="s">
        <v>838</v>
      </c>
    </row>
    <row r="388" spans="1:5" x14ac:dyDescent="0.2">
      <c r="A388" s="805"/>
      <c r="B388" s="805"/>
      <c r="C388" s="810" t="s">
        <v>839</v>
      </c>
      <c r="D388" s="806" t="s">
        <v>143</v>
      </c>
      <c r="E388" s="807" t="s">
        <v>657</v>
      </c>
    </row>
    <row r="389" spans="1:5" x14ac:dyDescent="0.2">
      <c r="A389" s="799" t="s">
        <v>840</v>
      </c>
      <c r="B389" s="799"/>
      <c r="C389" s="799"/>
      <c r="D389" s="800" t="s">
        <v>841</v>
      </c>
      <c r="E389" s="801" t="s">
        <v>842</v>
      </c>
    </row>
    <row r="390" spans="1:5" ht="15" x14ac:dyDescent="0.2">
      <c r="A390" s="802"/>
      <c r="B390" s="808" t="s">
        <v>843</v>
      </c>
      <c r="C390" s="809"/>
      <c r="D390" s="803" t="s">
        <v>844</v>
      </c>
      <c r="E390" s="804" t="s">
        <v>845</v>
      </c>
    </row>
    <row r="391" spans="1:5" x14ac:dyDescent="0.2">
      <c r="A391" s="805"/>
      <c r="B391" s="805"/>
      <c r="C391" s="810" t="s">
        <v>527</v>
      </c>
      <c r="D391" s="806" t="s">
        <v>528</v>
      </c>
      <c r="E391" s="807" t="s">
        <v>846</v>
      </c>
    </row>
    <row r="392" spans="1:5" x14ac:dyDescent="0.2">
      <c r="A392" s="805"/>
      <c r="B392" s="805"/>
      <c r="C392" s="810" t="s">
        <v>505</v>
      </c>
      <c r="D392" s="806" t="s">
        <v>44</v>
      </c>
      <c r="E392" s="807" t="s">
        <v>847</v>
      </c>
    </row>
    <row r="393" spans="1:5" x14ac:dyDescent="0.2">
      <c r="A393" s="805"/>
      <c r="B393" s="805"/>
      <c r="C393" s="810" t="s">
        <v>507</v>
      </c>
      <c r="D393" s="806" t="s">
        <v>164</v>
      </c>
      <c r="E393" s="807" t="s">
        <v>848</v>
      </c>
    </row>
    <row r="394" spans="1:5" x14ac:dyDescent="0.2">
      <c r="A394" s="805"/>
      <c r="B394" s="805"/>
      <c r="C394" s="810" t="s">
        <v>207</v>
      </c>
      <c r="D394" s="806" t="s">
        <v>46</v>
      </c>
      <c r="E394" s="807" t="s">
        <v>849</v>
      </c>
    </row>
    <row r="395" spans="1:5" x14ac:dyDescent="0.2">
      <c r="A395" s="805"/>
      <c r="B395" s="805"/>
      <c r="C395" s="810" t="s">
        <v>210</v>
      </c>
      <c r="D395" s="806" t="s">
        <v>47</v>
      </c>
      <c r="E395" s="807" t="s">
        <v>850</v>
      </c>
    </row>
    <row r="396" spans="1:5" x14ac:dyDescent="0.2">
      <c r="A396" s="805"/>
      <c r="B396" s="805"/>
      <c r="C396" s="810" t="s">
        <v>168</v>
      </c>
      <c r="D396" s="806" t="s">
        <v>48</v>
      </c>
      <c r="E396" s="807" t="s">
        <v>851</v>
      </c>
    </row>
    <row r="397" spans="1:5" x14ac:dyDescent="0.2">
      <c r="A397" s="805"/>
      <c r="B397" s="805"/>
      <c r="C397" s="810" t="s">
        <v>623</v>
      </c>
      <c r="D397" s="806" t="s">
        <v>624</v>
      </c>
      <c r="E397" s="807" t="s">
        <v>521</v>
      </c>
    </row>
    <row r="398" spans="1:5" x14ac:dyDescent="0.2">
      <c r="A398" s="805"/>
      <c r="B398" s="805"/>
      <c r="C398" s="810" t="s">
        <v>442</v>
      </c>
      <c r="D398" s="806" t="s">
        <v>71</v>
      </c>
      <c r="E398" s="807" t="s">
        <v>529</v>
      </c>
    </row>
    <row r="399" spans="1:5" x14ac:dyDescent="0.2">
      <c r="A399" s="805"/>
      <c r="B399" s="805"/>
      <c r="C399" s="810" t="s">
        <v>457</v>
      </c>
      <c r="D399" s="806" t="s">
        <v>55</v>
      </c>
      <c r="E399" s="807" t="s">
        <v>440</v>
      </c>
    </row>
    <row r="400" spans="1:5" x14ac:dyDescent="0.2">
      <c r="A400" s="805"/>
      <c r="B400" s="805"/>
      <c r="C400" s="810" t="s">
        <v>171</v>
      </c>
      <c r="D400" s="806" t="s">
        <v>49</v>
      </c>
      <c r="E400" s="807" t="s">
        <v>747</v>
      </c>
    </row>
    <row r="401" spans="1:5" x14ac:dyDescent="0.2">
      <c r="A401" s="805"/>
      <c r="B401" s="805"/>
      <c r="C401" s="810" t="s">
        <v>551</v>
      </c>
      <c r="D401" s="806" t="s">
        <v>57</v>
      </c>
      <c r="E401" s="807" t="s">
        <v>852</v>
      </c>
    </row>
    <row r="402" spans="1:5" ht="15" x14ac:dyDescent="0.2">
      <c r="A402" s="802"/>
      <c r="B402" s="808" t="s">
        <v>853</v>
      </c>
      <c r="C402" s="809"/>
      <c r="D402" s="803" t="s">
        <v>854</v>
      </c>
      <c r="E402" s="804" t="s">
        <v>589</v>
      </c>
    </row>
    <row r="403" spans="1:5" x14ac:dyDescent="0.2">
      <c r="A403" s="805"/>
      <c r="B403" s="805"/>
      <c r="C403" s="810" t="s">
        <v>855</v>
      </c>
      <c r="D403" s="806" t="s">
        <v>728</v>
      </c>
      <c r="E403" s="807" t="s">
        <v>589</v>
      </c>
    </row>
    <row r="404" spans="1:5" ht="22.5" x14ac:dyDescent="0.2">
      <c r="A404" s="802"/>
      <c r="B404" s="808" t="s">
        <v>856</v>
      </c>
      <c r="C404" s="809"/>
      <c r="D404" s="803" t="s">
        <v>857</v>
      </c>
      <c r="E404" s="804" t="s">
        <v>858</v>
      </c>
    </row>
    <row r="405" spans="1:5" x14ac:dyDescent="0.2">
      <c r="A405" s="805"/>
      <c r="B405" s="805"/>
      <c r="C405" s="810" t="s">
        <v>855</v>
      </c>
      <c r="D405" s="806" t="s">
        <v>728</v>
      </c>
      <c r="E405" s="807" t="s">
        <v>858</v>
      </c>
    </row>
    <row r="406" spans="1:5" x14ac:dyDescent="0.2">
      <c r="A406" s="799" t="s">
        <v>859</v>
      </c>
      <c r="B406" s="799"/>
      <c r="C406" s="799"/>
      <c r="D406" s="800" t="s">
        <v>248</v>
      </c>
      <c r="E406" s="801" t="s">
        <v>860</v>
      </c>
    </row>
    <row r="407" spans="1:5" ht="15" x14ac:dyDescent="0.2">
      <c r="A407" s="802"/>
      <c r="B407" s="808" t="s">
        <v>861</v>
      </c>
      <c r="C407" s="809"/>
      <c r="D407" s="803" t="s">
        <v>862</v>
      </c>
      <c r="E407" s="804" t="s">
        <v>863</v>
      </c>
    </row>
    <row r="408" spans="1:5" ht="45" x14ac:dyDescent="0.2">
      <c r="A408" s="805"/>
      <c r="B408" s="805"/>
      <c r="C408" s="810" t="s">
        <v>779</v>
      </c>
      <c r="D408" s="806" t="s">
        <v>780</v>
      </c>
      <c r="E408" s="807" t="s">
        <v>461</v>
      </c>
    </row>
    <row r="409" spans="1:5" x14ac:dyDescent="0.2">
      <c r="A409" s="805"/>
      <c r="B409" s="805"/>
      <c r="C409" s="810" t="s">
        <v>786</v>
      </c>
      <c r="D409" s="806" t="s">
        <v>54</v>
      </c>
      <c r="E409" s="807" t="s">
        <v>864</v>
      </c>
    </row>
    <row r="410" spans="1:5" x14ac:dyDescent="0.2">
      <c r="A410" s="805"/>
      <c r="B410" s="805"/>
      <c r="C410" s="810" t="s">
        <v>505</v>
      </c>
      <c r="D410" s="806" t="s">
        <v>44</v>
      </c>
      <c r="E410" s="807" t="s">
        <v>495</v>
      </c>
    </row>
    <row r="411" spans="1:5" x14ac:dyDescent="0.2">
      <c r="A411" s="805"/>
      <c r="B411" s="805"/>
      <c r="C411" s="810" t="s">
        <v>507</v>
      </c>
      <c r="D411" s="806" t="s">
        <v>164</v>
      </c>
      <c r="E411" s="807" t="s">
        <v>865</v>
      </c>
    </row>
    <row r="412" spans="1:5" x14ac:dyDescent="0.2">
      <c r="A412" s="805"/>
      <c r="B412" s="805"/>
      <c r="C412" s="810" t="s">
        <v>207</v>
      </c>
      <c r="D412" s="806" t="s">
        <v>46</v>
      </c>
      <c r="E412" s="807" t="s">
        <v>866</v>
      </c>
    </row>
    <row r="413" spans="1:5" x14ac:dyDescent="0.2">
      <c r="A413" s="805"/>
      <c r="B413" s="805"/>
      <c r="C413" s="810" t="s">
        <v>210</v>
      </c>
      <c r="D413" s="806" t="s">
        <v>47</v>
      </c>
      <c r="E413" s="807" t="s">
        <v>867</v>
      </c>
    </row>
    <row r="414" spans="1:5" x14ac:dyDescent="0.2">
      <c r="A414" s="805"/>
      <c r="B414" s="805"/>
      <c r="C414" s="810" t="s">
        <v>198</v>
      </c>
      <c r="D414" s="806" t="s">
        <v>156</v>
      </c>
      <c r="E414" s="807" t="s">
        <v>476</v>
      </c>
    </row>
    <row r="415" spans="1:5" x14ac:dyDescent="0.2">
      <c r="A415" s="805"/>
      <c r="B415" s="805"/>
      <c r="C415" s="810" t="s">
        <v>168</v>
      </c>
      <c r="D415" s="806" t="s">
        <v>48</v>
      </c>
      <c r="E415" s="807" t="s">
        <v>425</v>
      </c>
    </row>
    <row r="416" spans="1:5" x14ac:dyDescent="0.2">
      <c r="A416" s="805"/>
      <c r="B416" s="805"/>
      <c r="C416" s="810" t="s">
        <v>442</v>
      </c>
      <c r="D416" s="806" t="s">
        <v>71</v>
      </c>
      <c r="E416" s="807" t="s">
        <v>708</v>
      </c>
    </row>
    <row r="417" spans="1:5" x14ac:dyDescent="0.2">
      <c r="A417" s="805"/>
      <c r="B417" s="805"/>
      <c r="C417" s="810" t="s">
        <v>171</v>
      </c>
      <c r="D417" s="806" t="s">
        <v>49</v>
      </c>
      <c r="E417" s="807" t="s">
        <v>536</v>
      </c>
    </row>
    <row r="418" spans="1:5" ht="22.5" x14ac:dyDescent="0.2">
      <c r="A418" s="805"/>
      <c r="B418" s="805"/>
      <c r="C418" s="810" t="s">
        <v>651</v>
      </c>
      <c r="D418" s="806" t="s">
        <v>652</v>
      </c>
      <c r="E418" s="807" t="s">
        <v>423</v>
      </c>
    </row>
    <row r="419" spans="1:5" x14ac:dyDescent="0.2">
      <c r="A419" s="805"/>
      <c r="B419" s="805"/>
      <c r="C419" s="810" t="s">
        <v>219</v>
      </c>
      <c r="D419" s="806" t="s">
        <v>522</v>
      </c>
      <c r="E419" s="807" t="s">
        <v>434</v>
      </c>
    </row>
    <row r="420" spans="1:5" x14ac:dyDescent="0.2">
      <c r="A420" s="805"/>
      <c r="B420" s="805"/>
      <c r="C420" s="810" t="s">
        <v>551</v>
      </c>
      <c r="D420" s="806" t="s">
        <v>57</v>
      </c>
      <c r="E420" s="807" t="s">
        <v>868</v>
      </c>
    </row>
    <row r="421" spans="1:5" ht="56.25" x14ac:dyDescent="0.2">
      <c r="A421" s="805"/>
      <c r="B421" s="805"/>
      <c r="C421" s="810" t="s">
        <v>869</v>
      </c>
      <c r="D421" s="806" t="s">
        <v>870</v>
      </c>
      <c r="E421" s="807" t="s">
        <v>434</v>
      </c>
    </row>
    <row r="422" spans="1:5" ht="22.5" x14ac:dyDescent="0.2">
      <c r="A422" s="805"/>
      <c r="B422" s="805"/>
      <c r="C422" s="810" t="s">
        <v>553</v>
      </c>
      <c r="D422" s="806" t="s">
        <v>554</v>
      </c>
      <c r="E422" s="807" t="s">
        <v>466</v>
      </c>
    </row>
    <row r="423" spans="1:5" ht="45" x14ac:dyDescent="0.2">
      <c r="A423" s="802"/>
      <c r="B423" s="808" t="s">
        <v>871</v>
      </c>
      <c r="C423" s="809"/>
      <c r="D423" s="803" t="s">
        <v>872</v>
      </c>
      <c r="E423" s="804" t="s">
        <v>873</v>
      </c>
    </row>
    <row r="424" spans="1:5" ht="45" x14ac:dyDescent="0.2">
      <c r="A424" s="805"/>
      <c r="B424" s="805"/>
      <c r="C424" s="810" t="s">
        <v>779</v>
      </c>
      <c r="D424" s="806" t="s">
        <v>780</v>
      </c>
      <c r="E424" s="807" t="s">
        <v>437</v>
      </c>
    </row>
    <row r="425" spans="1:5" x14ac:dyDescent="0.2">
      <c r="A425" s="805"/>
      <c r="B425" s="805"/>
      <c r="C425" s="810" t="s">
        <v>786</v>
      </c>
      <c r="D425" s="806" t="s">
        <v>54</v>
      </c>
      <c r="E425" s="807" t="s">
        <v>874</v>
      </c>
    </row>
    <row r="426" spans="1:5" x14ac:dyDescent="0.2">
      <c r="A426" s="805"/>
      <c r="B426" s="805"/>
      <c r="C426" s="810" t="s">
        <v>505</v>
      </c>
      <c r="D426" s="806" t="s">
        <v>44</v>
      </c>
      <c r="E426" s="807" t="s">
        <v>875</v>
      </c>
    </row>
    <row r="427" spans="1:5" x14ac:dyDescent="0.2">
      <c r="A427" s="805"/>
      <c r="B427" s="805"/>
      <c r="C427" s="810" t="s">
        <v>507</v>
      </c>
      <c r="D427" s="806" t="s">
        <v>164</v>
      </c>
      <c r="E427" s="807" t="s">
        <v>876</v>
      </c>
    </row>
    <row r="428" spans="1:5" x14ac:dyDescent="0.2">
      <c r="A428" s="805"/>
      <c r="B428" s="805"/>
      <c r="C428" s="810" t="s">
        <v>207</v>
      </c>
      <c r="D428" s="806" t="s">
        <v>46</v>
      </c>
      <c r="E428" s="807" t="s">
        <v>877</v>
      </c>
    </row>
    <row r="429" spans="1:5" x14ac:dyDescent="0.2">
      <c r="A429" s="805"/>
      <c r="B429" s="805"/>
      <c r="C429" s="810" t="s">
        <v>210</v>
      </c>
      <c r="D429" s="806" t="s">
        <v>47</v>
      </c>
      <c r="E429" s="807" t="s">
        <v>878</v>
      </c>
    </row>
    <row r="430" spans="1:5" x14ac:dyDescent="0.2">
      <c r="A430" s="805"/>
      <c r="B430" s="805"/>
      <c r="C430" s="810" t="s">
        <v>168</v>
      </c>
      <c r="D430" s="806" t="s">
        <v>48</v>
      </c>
      <c r="E430" s="807" t="s">
        <v>461</v>
      </c>
    </row>
    <row r="431" spans="1:5" x14ac:dyDescent="0.2">
      <c r="A431" s="805"/>
      <c r="B431" s="805"/>
      <c r="C431" s="810" t="s">
        <v>442</v>
      </c>
      <c r="D431" s="806" t="s">
        <v>71</v>
      </c>
      <c r="E431" s="807" t="s">
        <v>466</v>
      </c>
    </row>
    <row r="432" spans="1:5" x14ac:dyDescent="0.2">
      <c r="A432" s="805"/>
      <c r="B432" s="805"/>
      <c r="C432" s="810" t="s">
        <v>171</v>
      </c>
      <c r="D432" s="806" t="s">
        <v>49</v>
      </c>
      <c r="E432" s="807" t="s">
        <v>437</v>
      </c>
    </row>
    <row r="433" spans="1:5" x14ac:dyDescent="0.2">
      <c r="A433" s="805"/>
      <c r="B433" s="805"/>
      <c r="C433" s="810" t="s">
        <v>219</v>
      </c>
      <c r="D433" s="806" t="s">
        <v>522</v>
      </c>
      <c r="E433" s="807" t="s">
        <v>434</v>
      </c>
    </row>
    <row r="434" spans="1:5" x14ac:dyDescent="0.2">
      <c r="A434" s="805"/>
      <c r="B434" s="805"/>
      <c r="C434" s="810" t="s">
        <v>551</v>
      </c>
      <c r="D434" s="806" t="s">
        <v>57</v>
      </c>
      <c r="E434" s="807" t="s">
        <v>879</v>
      </c>
    </row>
    <row r="435" spans="1:5" ht="56.25" x14ac:dyDescent="0.2">
      <c r="A435" s="805"/>
      <c r="B435" s="805"/>
      <c r="C435" s="810" t="s">
        <v>869</v>
      </c>
      <c r="D435" s="806" t="s">
        <v>870</v>
      </c>
      <c r="E435" s="807" t="s">
        <v>476</v>
      </c>
    </row>
    <row r="436" spans="1:5" ht="22.5" x14ac:dyDescent="0.2">
      <c r="A436" s="805"/>
      <c r="B436" s="805"/>
      <c r="C436" s="810" t="s">
        <v>553</v>
      </c>
      <c r="D436" s="806" t="s">
        <v>554</v>
      </c>
      <c r="E436" s="807" t="s">
        <v>512</v>
      </c>
    </row>
    <row r="437" spans="1:5" ht="15" x14ac:dyDescent="0.2">
      <c r="A437" s="802"/>
      <c r="B437" s="808" t="s">
        <v>880</v>
      </c>
      <c r="C437" s="809"/>
      <c r="D437" s="803" t="s">
        <v>881</v>
      </c>
      <c r="E437" s="804" t="s">
        <v>882</v>
      </c>
    </row>
    <row r="438" spans="1:5" x14ac:dyDescent="0.2">
      <c r="A438" s="805"/>
      <c r="B438" s="805"/>
      <c r="C438" s="810" t="s">
        <v>527</v>
      </c>
      <c r="D438" s="806" t="s">
        <v>528</v>
      </c>
      <c r="E438" s="807" t="s">
        <v>443</v>
      </c>
    </row>
    <row r="439" spans="1:5" x14ac:dyDescent="0.2">
      <c r="A439" s="805"/>
      <c r="B439" s="805"/>
      <c r="C439" s="810" t="s">
        <v>505</v>
      </c>
      <c r="D439" s="806" t="s">
        <v>44</v>
      </c>
      <c r="E439" s="807" t="s">
        <v>883</v>
      </c>
    </row>
    <row r="440" spans="1:5" x14ac:dyDescent="0.2">
      <c r="A440" s="805"/>
      <c r="B440" s="805"/>
      <c r="C440" s="810" t="s">
        <v>507</v>
      </c>
      <c r="D440" s="806" t="s">
        <v>164</v>
      </c>
      <c r="E440" s="807" t="s">
        <v>884</v>
      </c>
    </row>
    <row r="441" spans="1:5" x14ac:dyDescent="0.2">
      <c r="A441" s="805"/>
      <c r="B441" s="805"/>
      <c r="C441" s="810" t="s">
        <v>207</v>
      </c>
      <c r="D441" s="806" t="s">
        <v>46</v>
      </c>
      <c r="E441" s="807" t="s">
        <v>885</v>
      </c>
    </row>
    <row r="442" spans="1:5" x14ac:dyDescent="0.2">
      <c r="A442" s="805"/>
      <c r="B442" s="805"/>
      <c r="C442" s="810" t="s">
        <v>210</v>
      </c>
      <c r="D442" s="806" t="s">
        <v>47</v>
      </c>
      <c r="E442" s="807" t="s">
        <v>886</v>
      </c>
    </row>
    <row r="443" spans="1:5" x14ac:dyDescent="0.2">
      <c r="A443" s="805"/>
      <c r="B443" s="805"/>
      <c r="C443" s="810" t="s">
        <v>168</v>
      </c>
      <c r="D443" s="806" t="s">
        <v>48</v>
      </c>
      <c r="E443" s="807" t="s">
        <v>512</v>
      </c>
    </row>
    <row r="444" spans="1:5" x14ac:dyDescent="0.2">
      <c r="A444" s="805"/>
      <c r="B444" s="805"/>
      <c r="C444" s="810" t="s">
        <v>550</v>
      </c>
      <c r="D444" s="806" t="s">
        <v>50</v>
      </c>
      <c r="E444" s="807" t="s">
        <v>466</v>
      </c>
    </row>
    <row r="445" spans="1:5" x14ac:dyDescent="0.2">
      <c r="A445" s="805"/>
      <c r="B445" s="805"/>
      <c r="C445" s="810" t="s">
        <v>551</v>
      </c>
      <c r="D445" s="806" t="s">
        <v>57</v>
      </c>
      <c r="E445" s="807" t="s">
        <v>887</v>
      </c>
    </row>
    <row r="446" spans="1:5" ht="15" x14ac:dyDescent="0.2">
      <c r="A446" s="802"/>
      <c r="B446" s="808" t="s">
        <v>888</v>
      </c>
      <c r="C446" s="809"/>
      <c r="D446" s="803" t="s">
        <v>889</v>
      </c>
      <c r="E446" s="804" t="s">
        <v>890</v>
      </c>
    </row>
    <row r="447" spans="1:5" ht="22.5" x14ac:dyDescent="0.2">
      <c r="A447" s="805"/>
      <c r="B447" s="805"/>
      <c r="C447" s="810" t="s">
        <v>651</v>
      </c>
      <c r="D447" s="806" t="s">
        <v>652</v>
      </c>
      <c r="E447" s="807" t="s">
        <v>890</v>
      </c>
    </row>
    <row r="448" spans="1:5" ht="15" x14ac:dyDescent="0.2">
      <c r="A448" s="802"/>
      <c r="B448" s="808" t="s">
        <v>891</v>
      </c>
      <c r="C448" s="809"/>
      <c r="D448" s="803" t="s">
        <v>892</v>
      </c>
      <c r="E448" s="804" t="s">
        <v>893</v>
      </c>
    </row>
    <row r="449" spans="1:5" ht="22.5" x14ac:dyDescent="0.2">
      <c r="A449" s="805"/>
      <c r="B449" s="805"/>
      <c r="C449" s="810" t="s">
        <v>651</v>
      </c>
      <c r="D449" s="806" t="s">
        <v>652</v>
      </c>
      <c r="E449" s="807" t="s">
        <v>893</v>
      </c>
    </row>
    <row r="450" spans="1:5" x14ac:dyDescent="0.2">
      <c r="A450" s="799" t="s">
        <v>196</v>
      </c>
      <c r="B450" s="799"/>
      <c r="C450" s="799"/>
      <c r="D450" s="800" t="s">
        <v>95</v>
      </c>
      <c r="E450" s="801" t="s">
        <v>894</v>
      </c>
    </row>
    <row r="451" spans="1:5" ht="15" x14ac:dyDescent="0.2">
      <c r="A451" s="802"/>
      <c r="B451" s="808" t="s">
        <v>398</v>
      </c>
      <c r="C451" s="809"/>
      <c r="D451" s="803" t="s">
        <v>895</v>
      </c>
      <c r="E451" s="804" t="s">
        <v>896</v>
      </c>
    </row>
    <row r="452" spans="1:5" x14ac:dyDescent="0.2">
      <c r="A452" s="805"/>
      <c r="B452" s="805"/>
      <c r="C452" s="810" t="s">
        <v>168</v>
      </c>
      <c r="D452" s="806" t="s">
        <v>48</v>
      </c>
      <c r="E452" s="807" t="s">
        <v>476</v>
      </c>
    </row>
    <row r="453" spans="1:5" x14ac:dyDescent="0.2">
      <c r="A453" s="805"/>
      <c r="B453" s="805"/>
      <c r="C453" s="810" t="s">
        <v>171</v>
      </c>
      <c r="D453" s="806" t="s">
        <v>49</v>
      </c>
      <c r="E453" s="807" t="s">
        <v>893</v>
      </c>
    </row>
    <row r="454" spans="1:5" x14ac:dyDescent="0.2">
      <c r="A454" s="805"/>
      <c r="B454" s="805"/>
      <c r="C454" s="810" t="s">
        <v>28</v>
      </c>
      <c r="D454" s="806" t="s">
        <v>296</v>
      </c>
      <c r="E454" s="807" t="s">
        <v>897</v>
      </c>
    </row>
    <row r="455" spans="1:5" ht="45" x14ac:dyDescent="0.2">
      <c r="A455" s="805"/>
      <c r="B455" s="805"/>
      <c r="C455" s="810" t="s">
        <v>399</v>
      </c>
      <c r="D455" s="806" t="s">
        <v>898</v>
      </c>
      <c r="E455" s="807" t="s">
        <v>536</v>
      </c>
    </row>
    <row r="456" spans="1:5" ht="15" x14ac:dyDescent="0.2">
      <c r="A456" s="802"/>
      <c r="B456" s="808" t="s">
        <v>899</v>
      </c>
      <c r="C456" s="809"/>
      <c r="D456" s="803" t="s">
        <v>96</v>
      </c>
      <c r="E456" s="804" t="s">
        <v>900</v>
      </c>
    </row>
    <row r="457" spans="1:5" ht="33.75" x14ac:dyDescent="0.2">
      <c r="A457" s="805"/>
      <c r="B457" s="805"/>
      <c r="C457" s="810" t="s">
        <v>660</v>
      </c>
      <c r="D457" s="806" t="s">
        <v>661</v>
      </c>
      <c r="E457" s="807" t="s">
        <v>536</v>
      </c>
    </row>
    <row r="458" spans="1:5" x14ac:dyDescent="0.2">
      <c r="A458" s="805"/>
      <c r="B458" s="805"/>
      <c r="C458" s="810" t="s">
        <v>505</v>
      </c>
      <c r="D458" s="806" t="s">
        <v>44</v>
      </c>
      <c r="E458" s="807" t="s">
        <v>901</v>
      </c>
    </row>
    <row r="459" spans="1:5" x14ac:dyDescent="0.2">
      <c r="A459" s="805"/>
      <c r="B459" s="805"/>
      <c r="C459" s="810" t="s">
        <v>507</v>
      </c>
      <c r="D459" s="806" t="s">
        <v>164</v>
      </c>
      <c r="E459" s="807" t="s">
        <v>902</v>
      </c>
    </row>
    <row r="460" spans="1:5" x14ac:dyDescent="0.2">
      <c r="A460" s="805"/>
      <c r="B460" s="805"/>
      <c r="C460" s="810" t="s">
        <v>207</v>
      </c>
      <c r="D460" s="806" t="s">
        <v>46</v>
      </c>
      <c r="E460" s="807" t="s">
        <v>903</v>
      </c>
    </row>
    <row r="461" spans="1:5" x14ac:dyDescent="0.2">
      <c r="A461" s="805"/>
      <c r="B461" s="805"/>
      <c r="C461" s="810" t="s">
        <v>210</v>
      </c>
      <c r="D461" s="806" t="s">
        <v>47</v>
      </c>
      <c r="E461" s="807" t="s">
        <v>904</v>
      </c>
    </row>
    <row r="462" spans="1:5" x14ac:dyDescent="0.2">
      <c r="A462" s="805"/>
      <c r="B462" s="805"/>
      <c r="C462" s="810" t="s">
        <v>168</v>
      </c>
      <c r="D462" s="806" t="s">
        <v>48</v>
      </c>
      <c r="E462" s="807" t="s">
        <v>905</v>
      </c>
    </row>
    <row r="463" spans="1:5" x14ac:dyDescent="0.2">
      <c r="A463" s="805"/>
      <c r="B463" s="805"/>
      <c r="C463" s="810" t="s">
        <v>171</v>
      </c>
      <c r="D463" s="806" t="s">
        <v>49</v>
      </c>
      <c r="E463" s="807" t="s">
        <v>906</v>
      </c>
    </row>
    <row r="464" spans="1:5" x14ac:dyDescent="0.2">
      <c r="A464" s="805"/>
      <c r="B464" s="805"/>
      <c r="C464" s="810" t="s">
        <v>460</v>
      </c>
      <c r="D464" s="806" t="s">
        <v>143</v>
      </c>
      <c r="E464" s="807" t="s">
        <v>657</v>
      </c>
    </row>
    <row r="465" spans="1:5" x14ac:dyDescent="0.2">
      <c r="A465" s="805"/>
      <c r="B465" s="805"/>
      <c r="C465" s="810" t="s">
        <v>551</v>
      </c>
      <c r="D465" s="806" t="s">
        <v>57</v>
      </c>
      <c r="E465" s="807" t="s">
        <v>907</v>
      </c>
    </row>
    <row r="466" spans="1:5" ht="22.5" x14ac:dyDescent="0.2">
      <c r="A466" s="805"/>
      <c r="B466" s="805"/>
      <c r="C466" s="810" t="s">
        <v>553</v>
      </c>
      <c r="D466" s="806" t="s">
        <v>554</v>
      </c>
      <c r="E466" s="807" t="s">
        <v>443</v>
      </c>
    </row>
    <row r="467" spans="1:5" ht="15" x14ac:dyDescent="0.2">
      <c r="A467" s="802"/>
      <c r="B467" s="808" t="s">
        <v>908</v>
      </c>
      <c r="C467" s="809"/>
      <c r="D467" s="803" t="s">
        <v>909</v>
      </c>
      <c r="E467" s="804" t="s">
        <v>788</v>
      </c>
    </row>
    <row r="468" spans="1:5" x14ac:dyDescent="0.2">
      <c r="A468" s="805"/>
      <c r="B468" s="805"/>
      <c r="C468" s="810" t="s">
        <v>171</v>
      </c>
      <c r="D468" s="806" t="s">
        <v>49</v>
      </c>
      <c r="E468" s="807" t="s">
        <v>788</v>
      </c>
    </row>
    <row r="469" spans="1:5" ht="15" x14ac:dyDescent="0.2">
      <c r="A469" s="802"/>
      <c r="B469" s="808" t="s">
        <v>197</v>
      </c>
      <c r="C469" s="809"/>
      <c r="D469" s="803" t="s">
        <v>142</v>
      </c>
      <c r="E469" s="804" t="s">
        <v>910</v>
      </c>
    </row>
    <row r="470" spans="1:5" x14ac:dyDescent="0.2">
      <c r="A470" s="805"/>
      <c r="B470" s="805"/>
      <c r="C470" s="810" t="s">
        <v>198</v>
      </c>
      <c r="D470" s="806" t="s">
        <v>156</v>
      </c>
      <c r="E470" s="807" t="s">
        <v>670</v>
      </c>
    </row>
    <row r="471" spans="1:5" x14ac:dyDescent="0.2">
      <c r="A471" s="805"/>
      <c r="B471" s="805"/>
      <c r="C471" s="810" t="s">
        <v>168</v>
      </c>
      <c r="D471" s="806" t="s">
        <v>48</v>
      </c>
      <c r="E471" s="807" t="s">
        <v>911</v>
      </c>
    </row>
    <row r="472" spans="1:5" x14ac:dyDescent="0.2">
      <c r="A472" s="805"/>
      <c r="B472" s="805"/>
      <c r="C472" s="810" t="s">
        <v>442</v>
      </c>
      <c r="D472" s="806" t="s">
        <v>71</v>
      </c>
      <c r="E472" s="807" t="s">
        <v>512</v>
      </c>
    </row>
    <row r="473" spans="1:5" x14ac:dyDescent="0.2">
      <c r="A473" s="805"/>
      <c r="B473" s="805"/>
      <c r="C473" s="810" t="s">
        <v>171</v>
      </c>
      <c r="D473" s="806" t="s">
        <v>49</v>
      </c>
      <c r="E473" s="807" t="s">
        <v>912</v>
      </c>
    </row>
    <row r="474" spans="1:5" ht="15" x14ac:dyDescent="0.2">
      <c r="A474" s="802"/>
      <c r="B474" s="808" t="s">
        <v>400</v>
      </c>
      <c r="C474" s="809"/>
      <c r="D474" s="803" t="s">
        <v>376</v>
      </c>
      <c r="E474" s="804" t="s">
        <v>913</v>
      </c>
    </row>
    <row r="475" spans="1:5" ht="45" x14ac:dyDescent="0.2">
      <c r="A475" s="805"/>
      <c r="B475" s="805"/>
      <c r="C475" s="810" t="s">
        <v>399</v>
      </c>
      <c r="D475" s="806" t="s">
        <v>898</v>
      </c>
      <c r="E475" s="807" t="s">
        <v>913</v>
      </c>
    </row>
    <row r="476" spans="1:5" ht="15" x14ac:dyDescent="0.2">
      <c r="A476" s="802"/>
      <c r="B476" s="808" t="s">
        <v>240</v>
      </c>
      <c r="C476" s="809"/>
      <c r="D476" s="803" t="s">
        <v>98</v>
      </c>
      <c r="E476" s="804" t="s">
        <v>914</v>
      </c>
    </row>
    <row r="477" spans="1:5" ht="33.75" x14ac:dyDescent="0.2">
      <c r="A477" s="805"/>
      <c r="B477" s="805"/>
      <c r="C477" s="810" t="s">
        <v>449</v>
      </c>
      <c r="D477" s="806" t="s">
        <v>450</v>
      </c>
      <c r="E477" s="807" t="s">
        <v>915</v>
      </c>
    </row>
    <row r="478" spans="1:5" x14ac:dyDescent="0.2">
      <c r="A478" s="805"/>
      <c r="B478" s="805"/>
      <c r="C478" s="810" t="s">
        <v>207</v>
      </c>
      <c r="D478" s="806" t="s">
        <v>46</v>
      </c>
      <c r="E478" s="807" t="s">
        <v>916</v>
      </c>
    </row>
    <row r="479" spans="1:5" x14ac:dyDescent="0.2">
      <c r="A479" s="805"/>
      <c r="B479" s="805"/>
      <c r="C479" s="810" t="s">
        <v>210</v>
      </c>
      <c r="D479" s="806" t="s">
        <v>47</v>
      </c>
      <c r="E479" s="807" t="s">
        <v>917</v>
      </c>
    </row>
    <row r="480" spans="1:5" x14ac:dyDescent="0.2">
      <c r="A480" s="805"/>
      <c r="B480" s="805"/>
      <c r="C480" s="810" t="s">
        <v>198</v>
      </c>
      <c r="D480" s="806" t="s">
        <v>156</v>
      </c>
      <c r="E480" s="807" t="s">
        <v>443</v>
      </c>
    </row>
    <row r="481" spans="1:5" x14ac:dyDescent="0.2">
      <c r="A481" s="805"/>
      <c r="B481" s="805"/>
      <c r="C481" s="810" t="s">
        <v>168</v>
      </c>
      <c r="D481" s="806" t="s">
        <v>48</v>
      </c>
      <c r="E481" s="807" t="s">
        <v>434</v>
      </c>
    </row>
    <row r="482" spans="1:5" x14ac:dyDescent="0.2">
      <c r="A482" s="805"/>
      <c r="B482" s="805"/>
      <c r="C482" s="810" t="s">
        <v>171</v>
      </c>
      <c r="D482" s="806" t="s">
        <v>49</v>
      </c>
      <c r="E482" s="807" t="s">
        <v>918</v>
      </c>
    </row>
    <row r="483" spans="1:5" ht="45" x14ac:dyDescent="0.2">
      <c r="A483" s="805"/>
      <c r="B483" s="805"/>
      <c r="C483" s="810" t="s">
        <v>26</v>
      </c>
      <c r="D483" s="806" t="s">
        <v>919</v>
      </c>
      <c r="E483" s="807" t="s">
        <v>920</v>
      </c>
    </row>
    <row r="484" spans="1:5" ht="15" x14ac:dyDescent="0.2">
      <c r="A484" s="802"/>
      <c r="B484" s="808" t="s">
        <v>203</v>
      </c>
      <c r="C484" s="809"/>
      <c r="D484" s="803" t="s">
        <v>204</v>
      </c>
      <c r="E484" s="804" t="s">
        <v>921</v>
      </c>
    </row>
    <row r="485" spans="1:5" x14ac:dyDescent="0.2">
      <c r="A485" s="805"/>
      <c r="B485" s="805"/>
      <c r="C485" s="810" t="s">
        <v>442</v>
      </c>
      <c r="D485" s="806" t="s">
        <v>71</v>
      </c>
      <c r="E485" s="807" t="s">
        <v>922</v>
      </c>
    </row>
    <row r="486" spans="1:5" x14ac:dyDescent="0.2">
      <c r="A486" s="805"/>
      <c r="B486" s="805"/>
      <c r="C486" s="810" t="s">
        <v>171</v>
      </c>
      <c r="D486" s="806" t="s">
        <v>49</v>
      </c>
      <c r="E486" s="807" t="s">
        <v>923</v>
      </c>
    </row>
    <row r="487" spans="1:5" ht="22.5" x14ac:dyDescent="0.2">
      <c r="A487" s="802"/>
      <c r="B487" s="808" t="s">
        <v>924</v>
      </c>
      <c r="C487" s="809"/>
      <c r="D487" s="803" t="s">
        <v>136</v>
      </c>
      <c r="E487" s="804" t="s">
        <v>708</v>
      </c>
    </row>
    <row r="488" spans="1:5" x14ac:dyDescent="0.2">
      <c r="A488" s="805"/>
      <c r="B488" s="805"/>
      <c r="C488" s="810" t="s">
        <v>460</v>
      </c>
      <c r="D488" s="806" t="s">
        <v>143</v>
      </c>
      <c r="E488" s="807" t="s">
        <v>708</v>
      </c>
    </row>
    <row r="489" spans="1:5" ht="15" x14ac:dyDescent="0.2">
      <c r="A489" s="802"/>
      <c r="B489" s="808" t="s">
        <v>925</v>
      </c>
      <c r="C489" s="809"/>
      <c r="D489" s="803" t="s">
        <v>118</v>
      </c>
      <c r="E489" s="804" t="s">
        <v>926</v>
      </c>
    </row>
    <row r="490" spans="1:5" x14ac:dyDescent="0.2">
      <c r="A490" s="805"/>
      <c r="B490" s="805"/>
      <c r="C490" s="810" t="s">
        <v>207</v>
      </c>
      <c r="D490" s="806" t="s">
        <v>46</v>
      </c>
      <c r="E490" s="807" t="s">
        <v>927</v>
      </c>
    </row>
    <row r="491" spans="1:5" x14ac:dyDescent="0.2">
      <c r="A491" s="805"/>
      <c r="B491" s="805"/>
      <c r="C491" s="810" t="s">
        <v>210</v>
      </c>
      <c r="D491" s="806" t="s">
        <v>47</v>
      </c>
      <c r="E491" s="807" t="s">
        <v>928</v>
      </c>
    </row>
    <row r="492" spans="1:5" x14ac:dyDescent="0.2">
      <c r="A492" s="805"/>
      <c r="B492" s="805"/>
      <c r="C492" s="810" t="s">
        <v>198</v>
      </c>
      <c r="D492" s="806" t="s">
        <v>156</v>
      </c>
      <c r="E492" s="807" t="s">
        <v>929</v>
      </c>
    </row>
    <row r="493" spans="1:5" x14ac:dyDescent="0.2">
      <c r="A493" s="805"/>
      <c r="B493" s="805"/>
      <c r="C493" s="810" t="s">
        <v>168</v>
      </c>
      <c r="D493" s="806" t="s">
        <v>48</v>
      </c>
      <c r="E493" s="807" t="s">
        <v>430</v>
      </c>
    </row>
    <row r="494" spans="1:5" x14ac:dyDescent="0.2">
      <c r="A494" s="805"/>
      <c r="B494" s="805"/>
      <c r="C494" s="810" t="s">
        <v>442</v>
      </c>
      <c r="D494" s="806" t="s">
        <v>71</v>
      </c>
      <c r="E494" s="807" t="s">
        <v>930</v>
      </c>
    </row>
    <row r="495" spans="1:5" x14ac:dyDescent="0.2">
      <c r="A495" s="805"/>
      <c r="B495" s="805"/>
      <c r="C495" s="810" t="s">
        <v>171</v>
      </c>
      <c r="D495" s="806" t="s">
        <v>49</v>
      </c>
      <c r="E495" s="807" t="s">
        <v>465</v>
      </c>
    </row>
    <row r="496" spans="1:5" x14ac:dyDescent="0.2">
      <c r="A496" s="799" t="s">
        <v>205</v>
      </c>
      <c r="B496" s="799"/>
      <c r="C496" s="799"/>
      <c r="D496" s="800" t="s">
        <v>81</v>
      </c>
      <c r="E496" s="801" t="s">
        <v>931</v>
      </c>
    </row>
    <row r="497" spans="1:5" ht="15" x14ac:dyDescent="0.2">
      <c r="A497" s="802"/>
      <c r="B497" s="808" t="s">
        <v>932</v>
      </c>
      <c r="C497" s="809"/>
      <c r="D497" s="803" t="s">
        <v>259</v>
      </c>
      <c r="E497" s="804" t="s">
        <v>536</v>
      </c>
    </row>
    <row r="498" spans="1:5" ht="56.25" x14ac:dyDescent="0.2">
      <c r="A498" s="805"/>
      <c r="B498" s="805"/>
      <c r="C498" s="810" t="s">
        <v>600</v>
      </c>
      <c r="D498" s="806" t="s">
        <v>601</v>
      </c>
      <c r="E498" s="807" t="s">
        <v>521</v>
      </c>
    </row>
    <row r="499" spans="1:5" x14ac:dyDescent="0.2">
      <c r="A499" s="805"/>
      <c r="B499" s="805"/>
      <c r="C499" s="810" t="s">
        <v>198</v>
      </c>
      <c r="D499" s="806" t="s">
        <v>156</v>
      </c>
      <c r="E499" s="807" t="s">
        <v>434</v>
      </c>
    </row>
    <row r="500" spans="1:5" x14ac:dyDescent="0.2">
      <c r="A500" s="805"/>
      <c r="B500" s="805"/>
      <c r="C500" s="810" t="s">
        <v>168</v>
      </c>
      <c r="D500" s="806" t="s">
        <v>48</v>
      </c>
      <c r="E500" s="807" t="s">
        <v>461</v>
      </c>
    </row>
    <row r="501" spans="1:5" x14ac:dyDescent="0.2">
      <c r="A501" s="805"/>
      <c r="B501" s="805"/>
      <c r="C501" s="810" t="s">
        <v>171</v>
      </c>
      <c r="D501" s="806" t="s">
        <v>49</v>
      </c>
      <c r="E501" s="807" t="s">
        <v>461</v>
      </c>
    </row>
    <row r="502" spans="1:5" ht="15" x14ac:dyDescent="0.2">
      <c r="A502" s="802"/>
      <c r="B502" s="808" t="s">
        <v>206</v>
      </c>
      <c r="C502" s="809"/>
      <c r="D502" s="803" t="s">
        <v>82</v>
      </c>
      <c r="E502" s="804" t="s">
        <v>933</v>
      </c>
    </row>
    <row r="503" spans="1:5" ht="22.5" x14ac:dyDescent="0.2">
      <c r="A503" s="805"/>
      <c r="B503" s="805"/>
      <c r="C503" s="810" t="s">
        <v>934</v>
      </c>
      <c r="D503" s="806" t="s">
        <v>83</v>
      </c>
      <c r="E503" s="807" t="s">
        <v>935</v>
      </c>
    </row>
    <row r="504" spans="1:5" x14ac:dyDescent="0.2">
      <c r="A504" s="805"/>
      <c r="B504" s="805"/>
      <c r="C504" s="810" t="s">
        <v>207</v>
      </c>
      <c r="D504" s="806" t="s">
        <v>46</v>
      </c>
      <c r="E504" s="807" t="s">
        <v>936</v>
      </c>
    </row>
    <row r="505" spans="1:5" x14ac:dyDescent="0.2">
      <c r="A505" s="805"/>
      <c r="B505" s="805"/>
      <c r="C505" s="810" t="s">
        <v>210</v>
      </c>
      <c r="D505" s="806" t="s">
        <v>47</v>
      </c>
      <c r="E505" s="807" t="s">
        <v>937</v>
      </c>
    </row>
    <row r="506" spans="1:5" x14ac:dyDescent="0.2">
      <c r="A506" s="805"/>
      <c r="B506" s="805"/>
      <c r="C506" s="810" t="s">
        <v>198</v>
      </c>
      <c r="D506" s="806" t="s">
        <v>156</v>
      </c>
      <c r="E506" s="807" t="s">
        <v>529</v>
      </c>
    </row>
    <row r="507" spans="1:5" x14ac:dyDescent="0.2">
      <c r="A507" s="805"/>
      <c r="B507" s="805"/>
      <c r="C507" s="810" t="s">
        <v>168</v>
      </c>
      <c r="D507" s="806" t="s">
        <v>48</v>
      </c>
      <c r="E507" s="807" t="s">
        <v>938</v>
      </c>
    </row>
    <row r="508" spans="1:5" x14ac:dyDescent="0.2">
      <c r="A508" s="805"/>
      <c r="B508" s="805"/>
      <c r="C508" s="810" t="s">
        <v>442</v>
      </c>
      <c r="D508" s="806" t="s">
        <v>71</v>
      </c>
      <c r="E508" s="807" t="s">
        <v>589</v>
      </c>
    </row>
    <row r="509" spans="1:5" x14ac:dyDescent="0.2">
      <c r="A509" s="805"/>
      <c r="B509" s="805"/>
      <c r="C509" s="810" t="s">
        <v>171</v>
      </c>
      <c r="D509" s="806" t="s">
        <v>49</v>
      </c>
      <c r="E509" s="807" t="s">
        <v>939</v>
      </c>
    </row>
    <row r="510" spans="1:5" x14ac:dyDescent="0.2">
      <c r="A510" s="805"/>
      <c r="B510" s="805"/>
      <c r="C510" s="810" t="s">
        <v>219</v>
      </c>
      <c r="D510" s="806" t="s">
        <v>522</v>
      </c>
      <c r="E510" s="807" t="s">
        <v>940</v>
      </c>
    </row>
    <row r="511" spans="1:5" x14ac:dyDescent="0.2">
      <c r="A511" s="805"/>
      <c r="B511" s="805"/>
      <c r="C511" s="810" t="s">
        <v>28</v>
      </c>
      <c r="D511" s="806" t="s">
        <v>296</v>
      </c>
      <c r="E511" s="807" t="s">
        <v>941</v>
      </c>
    </row>
    <row r="512" spans="1:5" ht="15" x14ac:dyDescent="0.2">
      <c r="A512" s="802"/>
      <c r="B512" s="808" t="s">
        <v>221</v>
      </c>
      <c r="C512" s="809"/>
      <c r="D512" s="803" t="s">
        <v>84</v>
      </c>
      <c r="E512" s="804" t="s">
        <v>942</v>
      </c>
    </row>
    <row r="513" spans="1:5" ht="22.5" x14ac:dyDescent="0.2">
      <c r="A513" s="805"/>
      <c r="B513" s="805"/>
      <c r="C513" s="810" t="s">
        <v>934</v>
      </c>
      <c r="D513" s="806" t="s">
        <v>83</v>
      </c>
      <c r="E513" s="807" t="s">
        <v>943</v>
      </c>
    </row>
    <row r="514" spans="1:5" x14ac:dyDescent="0.2">
      <c r="A514" s="805"/>
      <c r="B514" s="805"/>
      <c r="C514" s="810" t="s">
        <v>168</v>
      </c>
      <c r="D514" s="806" t="s">
        <v>48</v>
      </c>
      <c r="E514" s="807" t="s">
        <v>944</v>
      </c>
    </row>
    <row r="515" spans="1:5" ht="15" x14ac:dyDescent="0.2">
      <c r="A515" s="802"/>
      <c r="B515" s="808" t="s">
        <v>385</v>
      </c>
      <c r="C515" s="809"/>
      <c r="D515" s="803" t="s">
        <v>85</v>
      </c>
      <c r="E515" s="804" t="s">
        <v>945</v>
      </c>
    </row>
    <row r="516" spans="1:5" ht="22.5" x14ac:dyDescent="0.2">
      <c r="A516" s="805"/>
      <c r="B516" s="805"/>
      <c r="C516" s="810" t="s">
        <v>934</v>
      </c>
      <c r="D516" s="806" t="s">
        <v>83</v>
      </c>
      <c r="E516" s="807" t="s">
        <v>946</v>
      </c>
    </row>
    <row r="517" spans="1:5" x14ac:dyDescent="0.2">
      <c r="A517" s="805"/>
      <c r="B517" s="805"/>
      <c r="C517" s="810" t="s">
        <v>386</v>
      </c>
      <c r="D517" s="806" t="s">
        <v>296</v>
      </c>
      <c r="E517" s="807" t="s">
        <v>947</v>
      </c>
    </row>
    <row r="518" spans="1:5" x14ac:dyDescent="0.2">
      <c r="A518" s="805"/>
      <c r="B518" s="805"/>
      <c r="C518" s="810" t="s">
        <v>387</v>
      </c>
      <c r="D518" s="806" t="s">
        <v>296</v>
      </c>
      <c r="E518" s="807" t="s">
        <v>948</v>
      </c>
    </row>
    <row r="519" spans="1:5" ht="15" x14ac:dyDescent="0.2">
      <c r="A519" s="802"/>
      <c r="B519" s="808" t="s">
        <v>949</v>
      </c>
      <c r="C519" s="809"/>
      <c r="D519" s="803" t="s">
        <v>115</v>
      </c>
      <c r="E519" s="804" t="s">
        <v>490</v>
      </c>
    </row>
    <row r="520" spans="1:5" ht="45" x14ac:dyDescent="0.2">
      <c r="A520" s="805"/>
      <c r="B520" s="805"/>
      <c r="C520" s="810" t="s">
        <v>950</v>
      </c>
      <c r="D520" s="806" t="s">
        <v>116</v>
      </c>
      <c r="E520" s="807" t="s">
        <v>490</v>
      </c>
    </row>
    <row r="521" spans="1:5" ht="15" x14ac:dyDescent="0.2">
      <c r="A521" s="802"/>
      <c r="B521" s="808" t="s">
        <v>224</v>
      </c>
      <c r="C521" s="809"/>
      <c r="D521" s="803" t="s">
        <v>118</v>
      </c>
      <c r="E521" s="804" t="s">
        <v>951</v>
      </c>
    </row>
    <row r="522" spans="1:5" x14ac:dyDescent="0.2">
      <c r="A522" s="805"/>
      <c r="B522" s="805"/>
      <c r="C522" s="810" t="s">
        <v>198</v>
      </c>
      <c r="D522" s="806" t="s">
        <v>156</v>
      </c>
      <c r="E522" s="807" t="s">
        <v>952</v>
      </c>
    </row>
    <row r="523" spans="1:5" x14ac:dyDescent="0.2">
      <c r="A523" s="805"/>
      <c r="B523" s="805"/>
      <c r="C523" s="810" t="s">
        <v>168</v>
      </c>
      <c r="D523" s="806" t="s">
        <v>48</v>
      </c>
      <c r="E523" s="807" t="s">
        <v>953</v>
      </c>
    </row>
    <row r="524" spans="1:5" x14ac:dyDescent="0.2">
      <c r="A524" s="805"/>
      <c r="B524" s="805"/>
      <c r="C524" s="810" t="s">
        <v>171</v>
      </c>
      <c r="D524" s="806" t="s">
        <v>49</v>
      </c>
      <c r="E524" s="807" t="s">
        <v>954</v>
      </c>
    </row>
    <row r="525" spans="1:5" x14ac:dyDescent="0.2">
      <c r="A525" s="799" t="s">
        <v>232</v>
      </c>
      <c r="B525" s="799"/>
      <c r="C525" s="799"/>
      <c r="D525" s="800" t="s">
        <v>233</v>
      </c>
      <c r="E525" s="801" t="s">
        <v>955</v>
      </c>
    </row>
    <row r="526" spans="1:5" ht="15" x14ac:dyDescent="0.2">
      <c r="A526" s="802"/>
      <c r="B526" s="808" t="s">
        <v>379</v>
      </c>
      <c r="C526" s="809"/>
      <c r="D526" s="803" t="s">
        <v>407</v>
      </c>
      <c r="E526" s="804" t="s">
        <v>1256</v>
      </c>
    </row>
    <row r="527" spans="1:5" x14ac:dyDescent="0.2">
      <c r="A527" s="805"/>
      <c r="B527" s="805"/>
      <c r="C527" s="810" t="s">
        <v>207</v>
      </c>
      <c r="D527" s="806" t="s">
        <v>46</v>
      </c>
      <c r="E527" s="807" t="s">
        <v>956</v>
      </c>
    </row>
    <row r="528" spans="1:5" x14ac:dyDescent="0.2">
      <c r="A528" s="805"/>
      <c r="B528" s="805"/>
      <c r="C528" s="810" t="s">
        <v>210</v>
      </c>
      <c r="D528" s="806" t="s">
        <v>47</v>
      </c>
      <c r="E528" s="807" t="s">
        <v>957</v>
      </c>
    </row>
    <row r="529" spans="1:5" x14ac:dyDescent="0.2">
      <c r="A529" s="805"/>
      <c r="B529" s="805"/>
      <c r="C529" s="810" t="s">
        <v>198</v>
      </c>
      <c r="D529" s="806" t="s">
        <v>156</v>
      </c>
      <c r="E529" s="807" t="s">
        <v>589</v>
      </c>
    </row>
    <row r="530" spans="1:5" x14ac:dyDescent="0.2">
      <c r="A530" s="805"/>
      <c r="B530" s="805"/>
      <c r="C530" s="810" t="s">
        <v>168</v>
      </c>
      <c r="D530" s="806" t="s">
        <v>48</v>
      </c>
      <c r="E530" s="807" t="s">
        <v>646</v>
      </c>
    </row>
    <row r="531" spans="1:5" x14ac:dyDescent="0.2">
      <c r="A531" s="805"/>
      <c r="B531" s="805"/>
      <c r="C531" s="810" t="s">
        <v>442</v>
      </c>
      <c r="D531" s="806" t="s">
        <v>71</v>
      </c>
      <c r="E531" s="807" t="s">
        <v>430</v>
      </c>
    </row>
    <row r="532" spans="1:5" x14ac:dyDescent="0.2">
      <c r="A532" s="805"/>
      <c r="B532" s="805"/>
      <c r="C532" s="810" t="s">
        <v>457</v>
      </c>
      <c r="D532" s="806" t="s">
        <v>55</v>
      </c>
      <c r="E532" s="807" t="s">
        <v>487</v>
      </c>
    </row>
    <row r="533" spans="1:5" x14ac:dyDescent="0.2">
      <c r="A533" s="805"/>
      <c r="B533" s="805"/>
      <c r="C533" s="810" t="s">
        <v>540</v>
      </c>
      <c r="D533" s="806" t="s">
        <v>541</v>
      </c>
      <c r="E533" s="807" t="s">
        <v>570</v>
      </c>
    </row>
    <row r="534" spans="1:5" x14ac:dyDescent="0.2">
      <c r="A534" s="805"/>
      <c r="B534" s="805"/>
      <c r="C534" s="810" t="s">
        <v>171</v>
      </c>
      <c r="D534" s="806" t="s">
        <v>49</v>
      </c>
      <c r="E534" s="807" t="s">
        <v>605</v>
      </c>
    </row>
    <row r="535" spans="1:5" x14ac:dyDescent="0.2">
      <c r="A535" s="805"/>
      <c r="B535" s="805"/>
      <c r="C535" s="810" t="s">
        <v>28</v>
      </c>
      <c r="D535" s="806" t="s">
        <v>296</v>
      </c>
      <c r="E535" s="807" t="s">
        <v>958</v>
      </c>
    </row>
    <row r="536" spans="1:5" ht="15" x14ac:dyDescent="0.2">
      <c r="A536" s="802"/>
      <c r="B536" s="808" t="s">
        <v>234</v>
      </c>
      <c r="C536" s="809"/>
      <c r="D536" s="803" t="s">
        <v>118</v>
      </c>
      <c r="E536" s="804" t="s">
        <v>1255</v>
      </c>
    </row>
    <row r="537" spans="1:5" ht="56.25" x14ac:dyDescent="0.2">
      <c r="A537" s="805"/>
      <c r="B537" s="805"/>
      <c r="C537" s="810" t="s">
        <v>600</v>
      </c>
      <c r="D537" s="806" t="s">
        <v>601</v>
      </c>
      <c r="E537" s="807" t="s">
        <v>1254</v>
      </c>
    </row>
    <row r="538" spans="1:5" x14ac:dyDescent="0.2">
      <c r="A538" s="805"/>
      <c r="B538" s="805"/>
      <c r="C538" s="810" t="s">
        <v>207</v>
      </c>
      <c r="D538" s="806" t="s">
        <v>46</v>
      </c>
      <c r="E538" s="807" t="s">
        <v>512</v>
      </c>
    </row>
    <row r="539" spans="1:5" x14ac:dyDescent="0.2">
      <c r="A539" s="805"/>
      <c r="B539" s="805"/>
      <c r="C539" s="810" t="s">
        <v>198</v>
      </c>
      <c r="D539" s="806" t="s">
        <v>156</v>
      </c>
      <c r="E539" s="807" t="s">
        <v>959</v>
      </c>
    </row>
    <row r="540" spans="1:5" x14ac:dyDescent="0.2">
      <c r="A540" s="805"/>
      <c r="B540" s="805"/>
      <c r="C540" s="810" t="s">
        <v>168</v>
      </c>
      <c r="D540" s="806" t="s">
        <v>48</v>
      </c>
      <c r="E540" s="807" t="s">
        <v>960</v>
      </c>
    </row>
    <row r="541" spans="1:5" x14ac:dyDescent="0.2">
      <c r="A541" s="805"/>
      <c r="B541" s="805"/>
      <c r="C541" s="810" t="s">
        <v>171</v>
      </c>
      <c r="D541" s="806" t="s">
        <v>49</v>
      </c>
      <c r="E541" s="807" t="s">
        <v>961</v>
      </c>
    </row>
    <row r="542" spans="1:5" x14ac:dyDescent="0.2">
      <c r="A542" s="805"/>
      <c r="B542" s="805"/>
      <c r="C542" s="810" t="s">
        <v>460</v>
      </c>
      <c r="D542" s="806" t="s">
        <v>143</v>
      </c>
      <c r="E542" s="807" t="s">
        <v>631</v>
      </c>
    </row>
    <row r="543" spans="1:5" ht="17.100000000000001" customHeight="1" x14ac:dyDescent="0.2">
      <c r="A543" s="885" t="s">
        <v>239</v>
      </c>
      <c r="B543" s="885"/>
      <c r="C543" s="885"/>
      <c r="D543" s="885"/>
      <c r="E543" s="812" t="s">
        <v>962</v>
      </c>
    </row>
  </sheetData>
  <mergeCells count="3">
    <mergeCell ref="A543:D543"/>
    <mergeCell ref="A1:E1"/>
    <mergeCell ref="A2:E2"/>
  </mergeCells>
  <pageMargins left="0.94488188976377963" right="0" top="0.59055118110236227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opLeftCell="A13" workbookViewId="0">
      <selection activeCell="D23" sqref="D23"/>
    </sheetView>
  </sheetViews>
  <sheetFormatPr defaultRowHeight="12.75" x14ac:dyDescent="0.2"/>
  <cols>
    <col min="1" max="1" width="4.140625" style="1" customWidth="1"/>
    <col min="2" max="2" width="6" style="1" customWidth="1"/>
    <col min="3" max="3" width="49.140625" style="1" customWidth="1"/>
    <col min="4" max="4" width="17" style="1" customWidth="1"/>
    <col min="5" max="5" width="14.7109375" style="1" customWidth="1"/>
    <col min="6" max="16384" width="9.140625" style="1"/>
  </cols>
  <sheetData>
    <row r="1" spans="1:5" x14ac:dyDescent="0.2">
      <c r="D1" s="2" t="s">
        <v>0</v>
      </c>
      <c r="E1" s="3"/>
    </row>
    <row r="2" spans="1:5" ht="22.5" customHeight="1" x14ac:dyDescent="0.2">
      <c r="D2" s="888" t="s">
        <v>1</v>
      </c>
      <c r="E2" s="888"/>
    </row>
    <row r="3" spans="1:5" x14ac:dyDescent="0.2">
      <c r="D3" s="4" t="s">
        <v>2</v>
      </c>
      <c r="E3" s="3"/>
    </row>
    <row r="4" spans="1:5" ht="11.25" customHeight="1" x14ac:dyDescent="0.2">
      <c r="D4" s="5" t="s">
        <v>281</v>
      </c>
      <c r="E4" s="3"/>
    </row>
    <row r="5" spans="1:5" ht="18.600000000000001" customHeight="1" x14ac:dyDescent="0.2">
      <c r="D5" s="5"/>
      <c r="E5" s="3"/>
    </row>
    <row r="6" spans="1:5" ht="21" customHeight="1" x14ac:dyDescent="0.2">
      <c r="A6" s="889" t="s">
        <v>3</v>
      </c>
      <c r="B6" s="889"/>
      <c r="C6" s="889"/>
      <c r="D6" s="889"/>
      <c r="E6" s="889"/>
    </row>
    <row r="7" spans="1:5" ht="31.5" customHeight="1" x14ac:dyDescent="0.25">
      <c r="A7" s="890" t="s">
        <v>280</v>
      </c>
      <c r="B7" s="890"/>
      <c r="C7" s="890"/>
      <c r="D7" s="890"/>
      <c r="E7" s="890"/>
    </row>
    <row r="8" spans="1:5" ht="9" customHeight="1" x14ac:dyDescent="0.25">
      <c r="A8" s="6"/>
      <c r="B8" s="6"/>
      <c r="C8" s="6"/>
      <c r="D8" s="6"/>
      <c r="E8" s="6"/>
    </row>
    <row r="9" spans="1:5" ht="15" customHeight="1" x14ac:dyDescent="0.25">
      <c r="A9" s="891" t="s">
        <v>284</v>
      </c>
      <c r="B9" s="891"/>
      <c r="C9" s="891"/>
      <c r="D9" s="891"/>
      <c r="E9" s="891"/>
    </row>
    <row r="12" spans="1:5" ht="12.6" customHeight="1" x14ac:dyDescent="0.2"/>
    <row r="13" spans="1:5" ht="13.5" thickBot="1" x14ac:dyDescent="0.25">
      <c r="D13" s="7"/>
      <c r="E13" s="7" t="s">
        <v>4</v>
      </c>
    </row>
    <row r="14" spans="1:5" ht="15" customHeight="1" thickBot="1" x14ac:dyDescent="0.25">
      <c r="A14" s="892" t="s">
        <v>5</v>
      </c>
      <c r="B14" s="893" t="s">
        <v>6</v>
      </c>
      <c r="C14" s="893" t="s">
        <v>7</v>
      </c>
      <c r="D14" s="894" t="s">
        <v>282</v>
      </c>
      <c r="E14" s="895" t="s">
        <v>283</v>
      </c>
    </row>
    <row r="15" spans="1:5" ht="15.75" customHeight="1" thickBot="1" x14ac:dyDescent="0.25">
      <c r="A15" s="892"/>
      <c r="B15" s="893"/>
      <c r="C15" s="893"/>
      <c r="D15" s="894"/>
      <c r="E15" s="895"/>
    </row>
    <row r="16" spans="1:5" ht="21" customHeight="1" x14ac:dyDescent="0.2">
      <c r="A16" s="892"/>
      <c r="B16" s="893"/>
      <c r="C16" s="893"/>
      <c r="D16" s="894"/>
      <c r="E16" s="895"/>
    </row>
    <row r="17" spans="1:5" ht="24" customHeight="1" x14ac:dyDescent="0.2">
      <c r="A17" s="8" t="s">
        <v>8</v>
      </c>
      <c r="B17" s="9">
        <v>992</v>
      </c>
      <c r="C17" s="10" t="s">
        <v>9</v>
      </c>
      <c r="D17" s="11"/>
      <c r="E17" s="12">
        <v>419800</v>
      </c>
    </row>
    <row r="18" spans="1:5" ht="24" customHeight="1" x14ac:dyDescent="0.2">
      <c r="A18" s="8" t="s">
        <v>10</v>
      </c>
      <c r="B18" s="9">
        <v>992</v>
      </c>
      <c r="C18" s="10" t="s">
        <v>9</v>
      </c>
      <c r="D18" s="11"/>
      <c r="E18" s="12">
        <v>125000</v>
      </c>
    </row>
    <row r="19" spans="1:5" ht="24" customHeight="1" x14ac:dyDescent="0.2">
      <c r="A19" s="8" t="s">
        <v>11</v>
      </c>
      <c r="B19" s="9">
        <v>992</v>
      </c>
      <c r="C19" s="10" t="s">
        <v>9</v>
      </c>
      <c r="D19" s="11"/>
      <c r="E19" s="12">
        <v>732000</v>
      </c>
    </row>
    <row r="20" spans="1:5" ht="24" customHeight="1" x14ac:dyDescent="0.2">
      <c r="A20" s="13" t="s">
        <v>12</v>
      </c>
      <c r="B20" s="14">
        <v>992</v>
      </c>
      <c r="C20" s="10" t="s">
        <v>9</v>
      </c>
      <c r="D20" s="15"/>
      <c r="E20" s="16">
        <v>400000</v>
      </c>
    </row>
    <row r="21" spans="1:5" ht="24" customHeight="1" x14ac:dyDescent="0.2">
      <c r="A21" s="13" t="s">
        <v>13</v>
      </c>
      <c r="B21" s="14">
        <v>992</v>
      </c>
      <c r="C21" s="10" t="s">
        <v>9</v>
      </c>
      <c r="D21" s="15"/>
      <c r="E21" s="16">
        <v>137000</v>
      </c>
    </row>
    <row r="22" spans="1:5" ht="33.75" customHeight="1" x14ac:dyDescent="0.2">
      <c r="A22" s="13" t="s">
        <v>13</v>
      </c>
      <c r="B22" s="14">
        <v>952</v>
      </c>
      <c r="C22" s="17" t="s">
        <v>14</v>
      </c>
      <c r="D22" s="15">
        <v>12949582</v>
      </c>
      <c r="E22" s="16"/>
    </row>
    <row r="23" spans="1:5" ht="32.25" customHeight="1" x14ac:dyDescent="0.2">
      <c r="A23" s="18"/>
      <c r="B23" s="19"/>
      <c r="C23" s="20" t="s">
        <v>15</v>
      </c>
      <c r="D23" s="21">
        <f>SUM(D22)</f>
        <v>12949582</v>
      </c>
      <c r="E23" s="22">
        <f>SUM(E17:E22)</f>
        <v>1813800</v>
      </c>
    </row>
    <row r="24" spans="1:5" ht="30.75" customHeight="1" thickBot="1" x14ac:dyDescent="0.25">
      <c r="A24" s="23"/>
      <c r="B24" s="24"/>
      <c r="C24" s="25" t="s">
        <v>16</v>
      </c>
      <c r="D24" s="887">
        <f>D23-E23</f>
        <v>11135782</v>
      </c>
      <c r="E24" s="887"/>
    </row>
  </sheetData>
  <sheetProtection selectLockedCells="1" selectUnlockedCells="1"/>
  <mergeCells count="10">
    <mergeCell ref="D24:E24"/>
    <mergeCell ref="D2:E2"/>
    <mergeCell ref="A6:E6"/>
    <mergeCell ref="A7:E7"/>
    <mergeCell ref="A9:E9"/>
    <mergeCell ref="A14:A16"/>
    <mergeCell ref="B14:B16"/>
    <mergeCell ref="C14:C16"/>
    <mergeCell ref="D14:D16"/>
    <mergeCell ref="E14:E16"/>
  </mergeCells>
  <pageMargins left="0.78740157480314965" right="0.39370078740157483" top="0.59055118110236227" bottom="0.59055118110236227" header="0.51181102362204722" footer="0.51181102362204722"/>
  <pageSetup paperSize="9" scale="98" firstPageNumber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opLeftCell="A22" zoomScaleNormal="100" workbookViewId="0">
      <selection activeCell="B32" sqref="B32"/>
    </sheetView>
  </sheetViews>
  <sheetFormatPr defaultRowHeight="12.75" x14ac:dyDescent="0.2"/>
  <cols>
    <col min="1" max="1" width="5.7109375" style="26" customWidth="1"/>
    <col min="2" max="2" width="31.42578125" style="26" customWidth="1"/>
    <col min="3" max="4" width="9.42578125" style="26" customWidth="1"/>
    <col min="5" max="5" width="9.28515625" style="26" customWidth="1"/>
    <col min="6" max="6" width="17.140625" style="26" customWidth="1"/>
    <col min="7" max="7" width="17.28515625" style="26" customWidth="1"/>
    <col min="8" max="8" width="22.7109375" style="26" customWidth="1"/>
    <col min="9" max="9" width="16.85546875" style="26" customWidth="1"/>
    <col min="10" max="10" width="11.7109375" style="26" bestFit="1" customWidth="1"/>
    <col min="11" max="16384" width="9.140625" style="26"/>
  </cols>
  <sheetData>
    <row r="1" spans="1:9" x14ac:dyDescent="0.2">
      <c r="H1" s="27" t="s">
        <v>17</v>
      </c>
      <c r="I1" s="28"/>
    </row>
    <row r="2" spans="1:9" x14ac:dyDescent="0.2">
      <c r="H2" s="27" t="s">
        <v>18</v>
      </c>
      <c r="I2" s="28"/>
    </row>
    <row r="3" spans="1:9" x14ac:dyDescent="0.2">
      <c r="H3" s="29" t="s">
        <v>285</v>
      </c>
      <c r="I3" s="28"/>
    </row>
    <row r="4" spans="1:9" ht="10.5" customHeight="1" x14ac:dyDescent="0.2">
      <c r="H4" s="28"/>
      <c r="I4" s="28"/>
    </row>
    <row r="5" spans="1:9" s="30" customFormat="1" ht="24.75" customHeight="1" thickBot="1" x14ac:dyDescent="0.3">
      <c r="B5" s="896" t="s">
        <v>287</v>
      </c>
      <c r="C5" s="896"/>
      <c r="D5" s="896"/>
      <c r="E5" s="896"/>
      <c r="F5" s="896"/>
      <c r="G5" s="896"/>
      <c r="H5" s="896"/>
      <c r="I5" s="896"/>
    </row>
    <row r="6" spans="1:9" ht="75.75" customHeight="1" x14ac:dyDescent="0.2">
      <c r="A6" s="31" t="s">
        <v>5</v>
      </c>
      <c r="B6" s="32" t="s">
        <v>19</v>
      </c>
      <c r="C6" s="32" t="s">
        <v>20</v>
      </c>
      <c r="D6" s="32" t="s">
        <v>21</v>
      </c>
      <c r="E6" s="32" t="s">
        <v>22</v>
      </c>
      <c r="F6" s="32" t="s">
        <v>23</v>
      </c>
      <c r="G6" s="33" t="s">
        <v>1128</v>
      </c>
      <c r="H6" s="32" t="s">
        <v>24</v>
      </c>
      <c r="I6" s="34" t="s">
        <v>1124</v>
      </c>
    </row>
    <row r="7" spans="1:9" x14ac:dyDescent="0.2">
      <c r="A7" s="35">
        <v>1</v>
      </c>
      <c r="B7" s="36">
        <v>2</v>
      </c>
      <c r="C7" s="897">
        <v>3</v>
      </c>
      <c r="D7" s="897"/>
      <c r="E7" s="897"/>
      <c r="F7" s="36">
        <v>4</v>
      </c>
      <c r="G7" s="37">
        <v>5</v>
      </c>
      <c r="H7" s="36">
        <v>6</v>
      </c>
      <c r="I7" s="38">
        <v>7</v>
      </c>
    </row>
    <row r="8" spans="1:9" ht="56.25" x14ac:dyDescent="0.2">
      <c r="A8" s="39" t="s">
        <v>412</v>
      </c>
      <c r="B8" s="40" t="s">
        <v>266</v>
      </c>
      <c r="C8" s="41" t="s">
        <v>25</v>
      </c>
      <c r="D8" s="41" t="s">
        <v>27</v>
      </c>
      <c r="E8" s="41" t="s">
        <v>28</v>
      </c>
      <c r="F8" s="42">
        <v>6312580.79</v>
      </c>
      <c r="G8" s="769">
        <v>6312580.79</v>
      </c>
      <c r="H8" s="43" t="s">
        <v>382</v>
      </c>
      <c r="I8" s="44">
        <f t="shared" ref="I8" si="0">G8</f>
        <v>6312580.79</v>
      </c>
    </row>
    <row r="9" spans="1:9" ht="54.75" customHeight="1" x14ac:dyDescent="0.2">
      <c r="A9" s="606" t="s">
        <v>413</v>
      </c>
      <c r="B9" s="611" t="s">
        <v>389</v>
      </c>
      <c r="C9" s="612" t="s">
        <v>25</v>
      </c>
      <c r="D9" s="612" t="s">
        <v>27</v>
      </c>
      <c r="E9" s="612" t="s">
        <v>28</v>
      </c>
      <c r="F9" s="613">
        <v>9500</v>
      </c>
      <c r="G9" s="770">
        <v>9500</v>
      </c>
      <c r="H9" s="57" t="s">
        <v>377</v>
      </c>
      <c r="I9" s="614">
        <f>G9</f>
        <v>9500</v>
      </c>
    </row>
    <row r="10" spans="1:9" ht="56.25" x14ac:dyDescent="0.2">
      <c r="A10" s="39" t="s">
        <v>414</v>
      </c>
      <c r="B10" s="607" t="s">
        <v>390</v>
      </c>
      <c r="C10" s="608" t="s">
        <v>185</v>
      </c>
      <c r="D10" s="608" t="s">
        <v>186</v>
      </c>
      <c r="E10" s="608" t="s">
        <v>31</v>
      </c>
      <c r="F10" s="609">
        <v>4000</v>
      </c>
      <c r="G10" s="771">
        <v>4000</v>
      </c>
      <c r="H10" s="57" t="s">
        <v>377</v>
      </c>
      <c r="I10" s="610">
        <f>G10</f>
        <v>4000</v>
      </c>
    </row>
    <row r="11" spans="1:9" ht="25.5" x14ac:dyDescent="0.2">
      <c r="A11" s="606" t="s">
        <v>415</v>
      </c>
      <c r="B11" s="50" t="s">
        <v>403</v>
      </c>
      <c r="C11" s="51" t="s">
        <v>29</v>
      </c>
      <c r="D11" s="51" t="s">
        <v>30</v>
      </c>
      <c r="E11" s="51" t="s">
        <v>31</v>
      </c>
      <c r="F11" s="52">
        <v>100000</v>
      </c>
      <c r="G11" s="613">
        <v>100000</v>
      </c>
      <c r="H11" s="43" t="s">
        <v>383</v>
      </c>
      <c r="I11" s="53">
        <f t="shared" ref="I11:I12" si="1">G11</f>
        <v>100000</v>
      </c>
    </row>
    <row r="12" spans="1:9" ht="56.25" x14ac:dyDescent="0.2">
      <c r="A12" s="39" t="s">
        <v>1253</v>
      </c>
      <c r="B12" s="45" t="s">
        <v>391</v>
      </c>
      <c r="C12" s="46" t="s">
        <v>33</v>
      </c>
      <c r="D12" s="46" t="s">
        <v>34</v>
      </c>
      <c r="E12" s="46" t="s">
        <v>31</v>
      </c>
      <c r="F12" s="47">
        <v>20000</v>
      </c>
      <c r="G12" s="772">
        <v>20000</v>
      </c>
      <c r="H12" s="57" t="s">
        <v>377</v>
      </c>
      <c r="I12" s="49">
        <f t="shared" si="1"/>
        <v>20000</v>
      </c>
    </row>
    <row r="13" spans="1:9" ht="56.25" x14ac:dyDescent="0.2">
      <c r="A13" s="606" t="s">
        <v>416</v>
      </c>
      <c r="B13" s="50" t="s">
        <v>392</v>
      </c>
      <c r="C13" s="51" t="s">
        <v>189</v>
      </c>
      <c r="D13" s="51" t="s">
        <v>191</v>
      </c>
      <c r="E13" s="51" t="s">
        <v>31</v>
      </c>
      <c r="F13" s="52">
        <v>20000</v>
      </c>
      <c r="G13" s="613">
        <v>20000</v>
      </c>
      <c r="H13" s="57" t="s">
        <v>377</v>
      </c>
      <c r="I13" s="53">
        <f t="shared" ref="I13:I19" si="2">G13</f>
        <v>20000</v>
      </c>
    </row>
    <row r="14" spans="1:9" ht="56.25" x14ac:dyDescent="0.2">
      <c r="A14" s="39" t="s">
        <v>32</v>
      </c>
      <c r="B14" s="778" t="s">
        <v>394</v>
      </c>
      <c r="C14" s="779" t="s">
        <v>189</v>
      </c>
      <c r="D14" s="779" t="s">
        <v>393</v>
      </c>
      <c r="E14" s="779" t="s">
        <v>31</v>
      </c>
      <c r="F14" s="780">
        <v>70000</v>
      </c>
      <c r="G14" s="781">
        <v>70000</v>
      </c>
      <c r="H14" s="57" t="s">
        <v>377</v>
      </c>
      <c r="I14" s="782">
        <f t="shared" si="2"/>
        <v>70000</v>
      </c>
    </row>
    <row r="15" spans="1:9" ht="67.5" x14ac:dyDescent="0.2">
      <c r="A15" s="606" t="s">
        <v>417</v>
      </c>
      <c r="B15" s="54" t="s">
        <v>397</v>
      </c>
      <c r="C15" s="55" t="s">
        <v>194</v>
      </c>
      <c r="D15" s="55" t="s">
        <v>395</v>
      </c>
      <c r="E15" s="55" t="s">
        <v>31</v>
      </c>
      <c r="F15" s="56">
        <v>12000</v>
      </c>
      <c r="G15" s="609">
        <v>12000</v>
      </c>
      <c r="H15" s="605" t="s">
        <v>396</v>
      </c>
      <c r="I15" s="58">
        <f t="shared" si="2"/>
        <v>12000</v>
      </c>
    </row>
    <row r="16" spans="1:9" ht="38.25" x14ac:dyDescent="0.2">
      <c r="A16" s="39" t="s">
        <v>418</v>
      </c>
      <c r="B16" s="722" t="s">
        <v>401</v>
      </c>
      <c r="C16" s="46" t="s">
        <v>196</v>
      </c>
      <c r="D16" s="46" t="s">
        <v>398</v>
      </c>
      <c r="E16" s="46" t="s">
        <v>399</v>
      </c>
      <c r="F16" s="47">
        <f>G16</f>
        <v>30000</v>
      </c>
      <c r="G16" s="772">
        <v>30000</v>
      </c>
      <c r="H16" s="43" t="s">
        <v>411</v>
      </c>
      <c r="I16" s="49">
        <f t="shared" si="2"/>
        <v>30000</v>
      </c>
    </row>
    <row r="17" spans="1:10" ht="56.25" x14ac:dyDescent="0.2">
      <c r="A17" s="606" t="s">
        <v>241</v>
      </c>
      <c r="B17" s="729" t="s">
        <v>405</v>
      </c>
      <c r="C17" s="46" t="s">
        <v>196</v>
      </c>
      <c r="D17" s="46" t="s">
        <v>398</v>
      </c>
      <c r="E17" s="46" t="s">
        <v>28</v>
      </c>
      <c r="F17" s="47">
        <v>80000</v>
      </c>
      <c r="G17" s="772">
        <v>80000</v>
      </c>
      <c r="H17" s="57" t="s">
        <v>377</v>
      </c>
      <c r="I17" s="49">
        <f t="shared" si="2"/>
        <v>80000</v>
      </c>
    </row>
    <row r="18" spans="1:10" ht="51" x14ac:dyDescent="0.2">
      <c r="A18" s="39" t="s">
        <v>242</v>
      </c>
      <c r="B18" s="729" t="s">
        <v>402</v>
      </c>
      <c r="C18" s="51" t="s">
        <v>196</v>
      </c>
      <c r="D18" s="51" t="s">
        <v>400</v>
      </c>
      <c r="E18" s="51" t="s">
        <v>399</v>
      </c>
      <c r="F18" s="52">
        <f>G18</f>
        <v>21000</v>
      </c>
      <c r="G18" s="772">
        <v>21000</v>
      </c>
      <c r="H18" s="48" t="s">
        <v>411</v>
      </c>
      <c r="I18" s="49">
        <f t="shared" si="2"/>
        <v>21000</v>
      </c>
    </row>
    <row r="19" spans="1:10" ht="102" x14ac:dyDescent="0.2">
      <c r="A19" s="606" t="s">
        <v>243</v>
      </c>
      <c r="B19" s="505" t="s">
        <v>276</v>
      </c>
      <c r="C19" s="506" t="s">
        <v>196</v>
      </c>
      <c r="D19" s="506" t="s">
        <v>240</v>
      </c>
      <c r="E19" s="506" t="s">
        <v>26</v>
      </c>
      <c r="F19" s="507">
        <v>142022.59</v>
      </c>
      <c r="G19" s="773">
        <v>142022.59</v>
      </c>
      <c r="H19" s="508" t="s">
        <v>286</v>
      </c>
      <c r="I19" s="509">
        <f t="shared" si="2"/>
        <v>142022.59</v>
      </c>
    </row>
    <row r="20" spans="1:10" ht="56.25" x14ac:dyDescent="0.2">
      <c r="A20" s="39" t="s">
        <v>244</v>
      </c>
      <c r="B20" s="604" t="s">
        <v>421</v>
      </c>
      <c r="C20" s="710" t="s">
        <v>205</v>
      </c>
      <c r="D20" s="710" t="s">
        <v>206</v>
      </c>
      <c r="E20" s="710" t="s">
        <v>28</v>
      </c>
      <c r="F20" s="711">
        <v>10300</v>
      </c>
      <c r="G20" s="774">
        <f>F20</f>
        <v>10300</v>
      </c>
      <c r="H20" s="605" t="s">
        <v>377</v>
      </c>
      <c r="I20" s="509">
        <f>G20</f>
        <v>10300</v>
      </c>
    </row>
    <row r="21" spans="1:10" ht="56.25" x14ac:dyDescent="0.2">
      <c r="A21" s="606" t="s">
        <v>245</v>
      </c>
      <c r="B21" s="722" t="s">
        <v>422</v>
      </c>
      <c r="C21" s="788" t="s">
        <v>205</v>
      </c>
      <c r="D21" s="788" t="s">
        <v>206</v>
      </c>
      <c r="E21" s="788" t="s">
        <v>28</v>
      </c>
      <c r="F21" s="789">
        <v>7617.45</v>
      </c>
      <c r="G21" s="789">
        <v>7617.45</v>
      </c>
      <c r="H21" s="790" t="s">
        <v>377</v>
      </c>
      <c r="I21" s="791">
        <f>G21</f>
        <v>7617.45</v>
      </c>
    </row>
    <row r="22" spans="1:10" ht="76.5" x14ac:dyDescent="0.2">
      <c r="A22" s="880" t="s">
        <v>246</v>
      </c>
      <c r="B22" s="783" t="s">
        <v>384</v>
      </c>
      <c r="C22" s="723" t="s">
        <v>205</v>
      </c>
      <c r="D22" s="723" t="s">
        <v>385</v>
      </c>
      <c r="E22" s="723"/>
      <c r="F22" s="784">
        <f>F23+F24</f>
        <v>6904870.8700000001</v>
      </c>
      <c r="G22" s="785">
        <f>G23+G24</f>
        <v>6904870.8700000001</v>
      </c>
      <c r="H22" s="786" t="s">
        <v>388</v>
      </c>
      <c r="I22" s="787">
        <f>I23+I24</f>
        <v>6904870.8700000001</v>
      </c>
    </row>
    <row r="23" spans="1:10" x14ac:dyDescent="0.2">
      <c r="A23" s="768"/>
      <c r="B23" s="721"/>
      <c r="C23" s="723"/>
      <c r="D23" s="723"/>
      <c r="E23" s="724" t="s">
        <v>386</v>
      </c>
      <c r="F23" s="725">
        <v>5869139</v>
      </c>
      <c r="G23" s="776">
        <v>5869139</v>
      </c>
      <c r="H23" s="726"/>
      <c r="I23" s="727">
        <f>G23</f>
        <v>5869139</v>
      </c>
    </row>
    <row r="24" spans="1:10" x14ac:dyDescent="0.2">
      <c r="A24" s="881"/>
      <c r="B24" s="721"/>
      <c r="C24" s="723"/>
      <c r="D24" s="723"/>
      <c r="E24" s="724" t="s">
        <v>387</v>
      </c>
      <c r="F24" s="725">
        <v>1035731.87</v>
      </c>
      <c r="G24" s="776">
        <v>1035731.87</v>
      </c>
      <c r="H24" s="726"/>
      <c r="I24" s="727">
        <f>G24</f>
        <v>1035731.87</v>
      </c>
    </row>
    <row r="25" spans="1:10" ht="56.25" x14ac:dyDescent="0.2">
      <c r="A25" s="606" t="s">
        <v>265</v>
      </c>
      <c r="B25" s="716" t="s">
        <v>380</v>
      </c>
      <c r="C25" s="717" t="s">
        <v>232</v>
      </c>
      <c r="D25" s="717" t="s">
        <v>379</v>
      </c>
      <c r="E25" s="717" t="s">
        <v>28</v>
      </c>
      <c r="F25" s="718">
        <v>5606.59</v>
      </c>
      <c r="G25" s="775">
        <v>5606.59</v>
      </c>
      <c r="H25" s="719" t="s">
        <v>381</v>
      </c>
      <c r="I25" s="720">
        <f>G25</f>
        <v>5606.59</v>
      </c>
    </row>
    <row r="26" spans="1:10" ht="63.75" x14ac:dyDescent="0.2">
      <c r="A26" s="39" t="s">
        <v>267</v>
      </c>
      <c r="B26" s="712" t="s">
        <v>378</v>
      </c>
      <c r="C26" s="713" t="s">
        <v>232</v>
      </c>
      <c r="D26" s="713" t="s">
        <v>379</v>
      </c>
      <c r="E26" s="713" t="s">
        <v>28</v>
      </c>
      <c r="F26" s="714">
        <v>12744.36</v>
      </c>
      <c r="G26" s="777">
        <v>12744.36</v>
      </c>
      <c r="H26" s="715" t="s">
        <v>377</v>
      </c>
      <c r="I26" s="720">
        <f>G26</f>
        <v>12744.36</v>
      </c>
      <c r="J26" s="59"/>
    </row>
    <row r="27" spans="1:10" ht="57" thickBot="1" x14ac:dyDescent="0.25">
      <c r="A27" s="606" t="s">
        <v>268</v>
      </c>
      <c r="B27" s="54" t="s">
        <v>404</v>
      </c>
      <c r="C27" s="55" t="s">
        <v>232</v>
      </c>
      <c r="D27" s="55" t="s">
        <v>379</v>
      </c>
      <c r="E27" s="55" t="s">
        <v>28</v>
      </c>
      <c r="F27" s="56">
        <v>361133.61</v>
      </c>
      <c r="G27" s="609">
        <f>F27</f>
        <v>361133.61</v>
      </c>
      <c r="H27" s="715" t="s">
        <v>377</v>
      </c>
      <c r="I27" s="720">
        <f>G27</f>
        <v>361133.61</v>
      </c>
    </row>
    <row r="28" spans="1:10" ht="16.5" thickBot="1" x14ac:dyDescent="0.3">
      <c r="A28" s="898" t="s">
        <v>35</v>
      </c>
      <c r="B28" s="898"/>
      <c r="C28" s="898"/>
      <c r="D28" s="898"/>
      <c r="E28" s="898"/>
      <c r="F28" s="728">
        <f>F27+F25+F22+F21+F20+F19+F18+F17+F16+F15+F14+F13+F12+F11+F10+F9+F8+F26</f>
        <v>14123376.26</v>
      </c>
      <c r="G28" s="728">
        <f t="shared" ref="G28:I28" si="3">G27+G25+G22+G21+G20+G19+G18+G17+G16+G15+G14+G13+G12+G11+G10+G9+G8+G26</f>
        <v>14123376.26</v>
      </c>
      <c r="H28" s="728"/>
      <c r="I28" s="728">
        <f t="shared" si="3"/>
        <v>14123376.26</v>
      </c>
      <c r="J28" s="59"/>
    </row>
    <row r="30" spans="1:10" x14ac:dyDescent="0.2">
      <c r="B30" s="60"/>
      <c r="F30" s="59"/>
      <c r="G30" s="59"/>
      <c r="H30" s="59"/>
      <c r="I30" s="59"/>
    </row>
    <row r="31" spans="1:10" x14ac:dyDescent="0.2">
      <c r="B31" s="60"/>
      <c r="F31" s="59"/>
      <c r="G31" s="59"/>
      <c r="H31" s="59"/>
      <c r="I31" s="59"/>
    </row>
    <row r="32" spans="1:10" x14ac:dyDescent="0.2">
      <c r="B32" s="60"/>
      <c r="F32" s="59"/>
      <c r="G32" s="59"/>
      <c r="H32" s="59"/>
      <c r="I32" s="59"/>
    </row>
    <row r="33" spans="2:9" x14ac:dyDescent="0.2">
      <c r="B33" s="60"/>
      <c r="F33" s="59"/>
      <c r="G33" s="59"/>
      <c r="H33" s="59"/>
      <c r="I33" s="59"/>
    </row>
    <row r="34" spans="2:9" x14ac:dyDescent="0.2">
      <c r="B34" s="61"/>
      <c r="F34" s="59"/>
      <c r="G34" s="59"/>
      <c r="H34" s="59"/>
      <c r="I34" s="59"/>
    </row>
    <row r="35" spans="2:9" x14ac:dyDescent="0.2">
      <c r="B35" s="61"/>
      <c r="F35" s="59"/>
      <c r="G35" s="59"/>
      <c r="H35" s="59"/>
      <c r="I35" s="59"/>
    </row>
    <row r="36" spans="2:9" x14ac:dyDescent="0.2">
      <c r="F36" s="59"/>
      <c r="G36" s="59"/>
      <c r="H36" s="59"/>
      <c r="I36" s="59"/>
    </row>
    <row r="37" spans="2:9" x14ac:dyDescent="0.2">
      <c r="H37" s="59"/>
    </row>
    <row r="38" spans="2:9" x14ac:dyDescent="0.2">
      <c r="H38" s="59"/>
    </row>
  </sheetData>
  <sheetProtection selectLockedCells="1" selectUnlockedCells="1"/>
  <mergeCells count="3">
    <mergeCell ref="B5:I5"/>
    <mergeCell ref="C7:E7"/>
    <mergeCell ref="A28:E28"/>
  </mergeCells>
  <pageMargins left="0.39370078740157483" right="0.27559055118110237" top="0.78740157480314965" bottom="0.35433070866141736" header="0.59055118110236227" footer="0.15748031496062992"/>
  <pageSetup paperSize="9" orientation="landscape" useFirstPageNumber="1" r:id="rId1"/>
  <headerFooter alignWithMargins="0">
    <oddFooter>&amp;CStrona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7"/>
  <sheetViews>
    <sheetView topLeftCell="A55" zoomScaleNormal="100" workbookViewId="0">
      <selection activeCell="F24" sqref="F24"/>
    </sheetView>
  </sheetViews>
  <sheetFormatPr defaultRowHeight="12.75" x14ac:dyDescent="0.2"/>
  <cols>
    <col min="1" max="1" width="7.5703125" style="62" customWidth="1"/>
    <col min="2" max="2" width="7.7109375" style="62" customWidth="1"/>
    <col min="3" max="3" width="4.7109375" style="62" customWidth="1"/>
    <col min="4" max="4" width="30.5703125" style="62" customWidth="1"/>
    <col min="5" max="5" width="18.5703125" style="62" customWidth="1"/>
    <col min="6" max="6" width="17.140625" style="62" customWidth="1"/>
    <col min="7" max="16384" width="9.140625" style="62"/>
  </cols>
  <sheetData>
    <row r="1" spans="1:6" x14ac:dyDescent="0.2">
      <c r="E1" s="27" t="s">
        <v>36</v>
      </c>
      <c r="F1" s="28"/>
    </row>
    <row r="2" spans="1:6" x14ac:dyDescent="0.2">
      <c r="E2" s="27" t="s">
        <v>18</v>
      </c>
      <c r="F2" s="28"/>
    </row>
    <row r="3" spans="1:6" ht="33.75" customHeight="1" x14ac:dyDescent="0.2">
      <c r="E3" s="901" t="s">
        <v>288</v>
      </c>
      <c r="F3" s="901"/>
    </row>
    <row r="4" spans="1:6" ht="42" customHeight="1" x14ac:dyDescent="0.2">
      <c r="A4" s="902" t="s">
        <v>289</v>
      </c>
      <c r="B4" s="903"/>
      <c r="C4" s="903"/>
      <c r="D4" s="903"/>
      <c r="E4" s="903"/>
      <c r="F4" s="903"/>
    </row>
    <row r="5" spans="1:6" ht="39.75" customHeight="1" thickBot="1" x14ac:dyDescent="0.25">
      <c r="A5" s="904" t="s">
        <v>251</v>
      </c>
      <c r="B5" s="904"/>
      <c r="C5" s="904"/>
      <c r="D5" s="904"/>
      <c r="E5" s="904"/>
      <c r="F5" s="904"/>
    </row>
    <row r="6" spans="1:6" x14ac:dyDescent="0.2">
      <c r="A6" s="905" t="s">
        <v>37</v>
      </c>
      <c r="B6" s="905" t="s">
        <v>21</v>
      </c>
      <c r="C6" s="905" t="s">
        <v>6</v>
      </c>
      <c r="D6" s="905" t="s">
        <v>38</v>
      </c>
      <c r="E6" s="907" t="s">
        <v>252</v>
      </c>
      <c r="F6" s="907" t="s">
        <v>40</v>
      </c>
    </row>
    <row r="7" spans="1:6" ht="13.5" thickBot="1" x14ac:dyDescent="0.25">
      <c r="A7" s="906"/>
      <c r="B7" s="906"/>
      <c r="C7" s="906"/>
      <c r="D7" s="906"/>
      <c r="E7" s="908"/>
      <c r="F7" s="908"/>
    </row>
    <row r="8" spans="1:6" ht="15.75" x14ac:dyDescent="0.2">
      <c r="A8" s="548">
        <v>750</v>
      </c>
      <c r="B8" s="63"/>
      <c r="C8" s="63"/>
      <c r="D8" s="64" t="s">
        <v>41</v>
      </c>
      <c r="E8" s="65">
        <f>E9</f>
        <v>143228</v>
      </c>
      <c r="F8" s="65">
        <f>F9</f>
        <v>143228</v>
      </c>
    </row>
    <row r="9" spans="1:6" ht="21.75" customHeight="1" x14ac:dyDescent="0.2">
      <c r="A9" s="510"/>
      <c r="B9" s="77">
        <v>75011</v>
      </c>
      <c r="C9" s="78"/>
      <c r="D9" s="527" t="s">
        <v>42</v>
      </c>
      <c r="E9" s="80">
        <f>E10</f>
        <v>143228</v>
      </c>
      <c r="F9" s="80">
        <f>SUM(F11:F17)</f>
        <v>143228</v>
      </c>
    </row>
    <row r="10" spans="1:6" ht="60" x14ac:dyDescent="0.2">
      <c r="A10" s="73"/>
      <c r="B10" s="510"/>
      <c r="C10" s="70">
        <v>2010</v>
      </c>
      <c r="D10" s="71" t="s">
        <v>43</v>
      </c>
      <c r="E10" s="72">
        <v>143228</v>
      </c>
      <c r="F10" s="72"/>
    </row>
    <row r="11" spans="1:6" ht="15.75" x14ac:dyDescent="0.2">
      <c r="A11" s="73"/>
      <c r="B11" s="73"/>
      <c r="C11" s="70">
        <v>4010</v>
      </c>
      <c r="D11" s="71" t="s">
        <v>44</v>
      </c>
      <c r="E11" s="74"/>
      <c r="F11" s="72">
        <v>108934.8</v>
      </c>
    </row>
    <row r="12" spans="1:6" ht="15.75" x14ac:dyDescent="0.2">
      <c r="A12" s="765"/>
      <c r="B12" s="765"/>
      <c r="C12" s="766">
        <v>4040</v>
      </c>
      <c r="D12" s="71" t="s">
        <v>45</v>
      </c>
      <c r="E12" s="74"/>
      <c r="F12" s="767">
        <v>7663.58</v>
      </c>
    </row>
    <row r="13" spans="1:6" ht="15.75" x14ac:dyDescent="0.2">
      <c r="A13" s="73"/>
      <c r="B13" s="73"/>
      <c r="C13" s="70">
        <v>4110</v>
      </c>
      <c r="D13" s="71" t="s">
        <v>46</v>
      </c>
      <c r="E13" s="75"/>
      <c r="F13" s="72">
        <v>19547.400000000001</v>
      </c>
    </row>
    <row r="14" spans="1:6" ht="15.75" x14ac:dyDescent="0.2">
      <c r="A14" s="73"/>
      <c r="B14" s="73"/>
      <c r="C14" s="70">
        <v>4120</v>
      </c>
      <c r="D14" s="71" t="s">
        <v>47</v>
      </c>
      <c r="E14" s="75"/>
      <c r="F14" s="72">
        <v>2284.2199999999998</v>
      </c>
    </row>
    <row r="15" spans="1:6" ht="15.75" x14ac:dyDescent="0.2">
      <c r="A15" s="73"/>
      <c r="B15" s="76"/>
      <c r="C15" s="70">
        <v>4210</v>
      </c>
      <c r="D15" s="71" t="s">
        <v>48</v>
      </c>
      <c r="E15" s="75"/>
      <c r="F15" s="72">
        <v>1798</v>
      </c>
    </row>
    <row r="16" spans="1:6" ht="15.75" x14ac:dyDescent="0.2">
      <c r="A16" s="73"/>
      <c r="B16" s="76"/>
      <c r="C16" s="70">
        <v>4300</v>
      </c>
      <c r="D16" s="71" t="s">
        <v>49</v>
      </c>
      <c r="E16" s="572"/>
      <c r="F16" s="72">
        <v>3000</v>
      </c>
    </row>
    <row r="17" spans="1:6" ht="15.75" hidden="1" x14ac:dyDescent="0.2">
      <c r="A17" s="73"/>
      <c r="B17" s="76"/>
      <c r="C17" s="70">
        <v>4410</v>
      </c>
      <c r="D17" s="71" t="s">
        <v>50</v>
      </c>
      <c r="E17" s="72"/>
      <c r="F17" s="72"/>
    </row>
    <row r="18" spans="1:6" ht="25.5" x14ac:dyDescent="0.2">
      <c r="A18" s="548">
        <v>751</v>
      </c>
      <c r="B18" s="63"/>
      <c r="C18" s="63"/>
      <c r="D18" s="64" t="s">
        <v>51</v>
      </c>
      <c r="E18" s="65">
        <f>E19</f>
        <v>3500</v>
      </c>
      <c r="F18" s="65">
        <f>F19</f>
        <v>3500</v>
      </c>
    </row>
    <row r="19" spans="1:6" ht="33.75" customHeight="1" x14ac:dyDescent="0.2">
      <c r="A19" s="510"/>
      <c r="B19" s="77">
        <v>75101</v>
      </c>
      <c r="C19" s="78"/>
      <c r="D19" s="79" t="s">
        <v>51</v>
      </c>
      <c r="E19" s="80">
        <f>E20</f>
        <v>3500</v>
      </c>
      <c r="F19" s="80">
        <f>F21+F22+F23</f>
        <v>3500</v>
      </c>
    </row>
    <row r="20" spans="1:6" ht="60" x14ac:dyDescent="0.2">
      <c r="A20" s="73"/>
      <c r="B20" s="510"/>
      <c r="C20" s="70">
        <v>2010</v>
      </c>
      <c r="D20" s="71" t="s">
        <v>43</v>
      </c>
      <c r="E20" s="81">
        <v>3500</v>
      </c>
      <c r="F20" s="549"/>
    </row>
    <row r="21" spans="1:6" ht="15.75" x14ac:dyDescent="0.2">
      <c r="A21" s="73"/>
      <c r="B21" s="73"/>
      <c r="C21" s="70">
        <v>4010</v>
      </c>
      <c r="D21" s="71" t="s">
        <v>44</v>
      </c>
      <c r="E21" s="74"/>
      <c r="F21" s="72">
        <v>2955.23</v>
      </c>
    </row>
    <row r="22" spans="1:6" ht="15.75" x14ac:dyDescent="0.2">
      <c r="A22" s="73"/>
      <c r="B22" s="73"/>
      <c r="C22" s="70">
        <v>4110</v>
      </c>
      <c r="D22" s="71" t="s">
        <v>46</v>
      </c>
      <c r="E22" s="75"/>
      <c r="F22" s="72">
        <v>508</v>
      </c>
    </row>
    <row r="23" spans="1:6" ht="15.75" x14ac:dyDescent="0.2">
      <c r="A23" s="73"/>
      <c r="B23" s="73"/>
      <c r="C23" s="70">
        <v>4120</v>
      </c>
      <c r="D23" s="71" t="s">
        <v>47</v>
      </c>
      <c r="E23" s="72"/>
      <c r="F23" s="72">
        <v>36.770000000000003</v>
      </c>
    </row>
    <row r="24" spans="1:6" ht="15.75" x14ac:dyDescent="0.2">
      <c r="A24" s="548">
        <v>852</v>
      </c>
      <c r="B24" s="63"/>
      <c r="C24" s="82"/>
      <c r="D24" s="64" t="s">
        <v>52</v>
      </c>
      <c r="E24" s="65">
        <f>E28+E31</f>
        <v>335859</v>
      </c>
      <c r="F24" s="65">
        <f>F28+F31</f>
        <v>335859</v>
      </c>
    </row>
    <row r="25" spans="1:6" ht="15.75" hidden="1" x14ac:dyDescent="0.2">
      <c r="A25" s="73"/>
      <c r="B25" s="90">
        <v>85215</v>
      </c>
      <c r="C25" s="91"/>
      <c r="D25" s="92" t="s">
        <v>61</v>
      </c>
      <c r="E25" s="93">
        <f>E26</f>
        <v>0</v>
      </c>
      <c r="F25" s="93">
        <f>F27</f>
        <v>0</v>
      </c>
    </row>
    <row r="26" spans="1:6" ht="60" hidden="1" x14ac:dyDescent="0.2">
      <c r="A26" s="73"/>
      <c r="B26" s="899"/>
      <c r="C26" s="70">
        <v>2010</v>
      </c>
      <c r="D26" s="71" t="s">
        <v>43</v>
      </c>
      <c r="E26" s="72">
        <v>0</v>
      </c>
      <c r="F26" s="72"/>
    </row>
    <row r="27" spans="1:6" ht="15.75" hidden="1" x14ac:dyDescent="0.2">
      <c r="A27" s="73"/>
      <c r="B27" s="900"/>
      <c r="C27" s="70">
        <v>3110</v>
      </c>
      <c r="D27" s="71" t="s">
        <v>54</v>
      </c>
      <c r="E27" s="72"/>
      <c r="F27" s="72">
        <v>0</v>
      </c>
    </row>
    <row r="28" spans="1:6" ht="89.25" x14ac:dyDescent="0.2">
      <c r="A28" s="73"/>
      <c r="B28" s="523">
        <v>85213</v>
      </c>
      <c r="C28" s="543"/>
      <c r="D28" s="541" t="s">
        <v>59</v>
      </c>
      <c r="E28" s="544">
        <f>E29</f>
        <v>59683</v>
      </c>
      <c r="F28" s="544">
        <f>F30</f>
        <v>59683</v>
      </c>
    </row>
    <row r="29" spans="1:6" ht="60" x14ac:dyDescent="0.2">
      <c r="A29" s="73"/>
      <c r="B29" s="913"/>
      <c r="C29" s="70">
        <v>2010</v>
      </c>
      <c r="D29" s="71" t="s">
        <v>43</v>
      </c>
      <c r="E29" s="72">
        <v>59683</v>
      </c>
      <c r="F29" s="72"/>
    </row>
    <row r="30" spans="1:6" ht="15.75" x14ac:dyDescent="0.2">
      <c r="A30" s="73"/>
      <c r="B30" s="914"/>
      <c r="C30" s="70">
        <v>4130</v>
      </c>
      <c r="D30" s="515" t="s">
        <v>60</v>
      </c>
      <c r="E30" s="72"/>
      <c r="F30" s="72">
        <v>59683</v>
      </c>
    </row>
    <row r="31" spans="1:6" ht="32.25" customHeight="1" x14ac:dyDescent="0.2">
      <c r="A31" s="73"/>
      <c r="B31" s="523">
        <v>85228</v>
      </c>
      <c r="C31" s="524"/>
      <c r="D31" s="525" t="s">
        <v>62</v>
      </c>
      <c r="E31" s="526">
        <f>E32</f>
        <v>276176</v>
      </c>
      <c r="F31" s="526">
        <f>SUM(F33:F33)</f>
        <v>276176</v>
      </c>
    </row>
    <row r="32" spans="1:6" ht="60" x14ac:dyDescent="0.2">
      <c r="A32" s="73"/>
      <c r="B32" s="510"/>
      <c r="C32" s="70">
        <v>2010</v>
      </c>
      <c r="D32" s="71" t="s">
        <v>43</v>
      </c>
      <c r="E32" s="72">
        <v>276176</v>
      </c>
      <c r="F32" s="72"/>
    </row>
    <row r="33" spans="1:6" ht="15.75" x14ac:dyDescent="0.2">
      <c r="A33" s="571"/>
      <c r="B33" s="571"/>
      <c r="C33" s="70">
        <v>4300</v>
      </c>
      <c r="D33" s="71" t="s">
        <v>49</v>
      </c>
      <c r="E33" s="572"/>
      <c r="F33" s="72">
        <v>276176</v>
      </c>
    </row>
    <row r="34" spans="1:6" ht="15.75" x14ac:dyDescent="0.2">
      <c r="A34" s="548">
        <v>855</v>
      </c>
      <c r="B34" s="63"/>
      <c r="C34" s="82"/>
      <c r="D34" s="64" t="s">
        <v>248</v>
      </c>
      <c r="E34" s="547">
        <f>E35+E49</f>
        <v>21095608</v>
      </c>
      <c r="F34" s="547">
        <f>F35+F49</f>
        <v>21095608</v>
      </c>
    </row>
    <row r="35" spans="1:6" ht="21.75" customHeight="1" x14ac:dyDescent="0.2">
      <c r="A35" s="915"/>
      <c r="B35" s="77">
        <v>85501</v>
      </c>
      <c r="C35" s="78"/>
      <c r="D35" s="541" t="s">
        <v>249</v>
      </c>
      <c r="E35" s="80">
        <f>E36</f>
        <v>13512240</v>
      </c>
      <c r="F35" s="540">
        <f>SUM(F37:F48)</f>
        <v>13512240</v>
      </c>
    </row>
    <row r="36" spans="1:6" ht="96" x14ac:dyDescent="0.2">
      <c r="A36" s="916"/>
      <c r="B36" s="917"/>
      <c r="C36" s="70">
        <v>2060</v>
      </c>
      <c r="D36" s="515" t="s">
        <v>250</v>
      </c>
      <c r="E36" s="545">
        <v>13512240</v>
      </c>
      <c r="F36" s="514"/>
    </row>
    <row r="37" spans="1:6" ht="15.75" customHeight="1" x14ac:dyDescent="0.2">
      <c r="A37" s="916"/>
      <c r="B37" s="918"/>
      <c r="C37" s="70">
        <v>3110</v>
      </c>
      <c r="D37" s="71" t="s">
        <v>54</v>
      </c>
      <c r="E37" s="514"/>
      <c r="F37" s="545">
        <v>13306849</v>
      </c>
    </row>
    <row r="38" spans="1:6" ht="15.75" customHeight="1" x14ac:dyDescent="0.2">
      <c r="A38" s="916"/>
      <c r="B38" s="918"/>
      <c r="C38" s="70">
        <v>4010</v>
      </c>
      <c r="D38" s="71" t="s">
        <v>44</v>
      </c>
      <c r="E38" s="514"/>
      <c r="F38" s="545">
        <v>105000</v>
      </c>
    </row>
    <row r="39" spans="1:6" ht="15.75" customHeight="1" x14ac:dyDescent="0.2">
      <c r="A39" s="916"/>
      <c r="B39" s="918"/>
      <c r="C39" s="70">
        <v>4040</v>
      </c>
      <c r="D39" s="71" t="s">
        <v>45</v>
      </c>
      <c r="E39" s="514"/>
      <c r="F39" s="545">
        <v>7600</v>
      </c>
    </row>
    <row r="40" spans="1:6" ht="15.75" customHeight="1" x14ac:dyDescent="0.2">
      <c r="A40" s="916"/>
      <c r="B40" s="918"/>
      <c r="C40" s="70">
        <v>4110</v>
      </c>
      <c r="D40" s="71" t="s">
        <v>46</v>
      </c>
      <c r="E40" s="514"/>
      <c r="F40" s="545">
        <v>20533</v>
      </c>
    </row>
    <row r="41" spans="1:6" x14ac:dyDescent="0.2">
      <c r="A41" s="916"/>
      <c r="B41" s="918"/>
      <c r="C41" s="84">
        <v>4120</v>
      </c>
      <c r="D41" s="85" t="s">
        <v>47</v>
      </c>
      <c r="E41" s="514"/>
      <c r="F41" s="545">
        <v>2888</v>
      </c>
    </row>
    <row r="42" spans="1:6" x14ac:dyDescent="0.2">
      <c r="A42" s="916"/>
      <c r="B42" s="918"/>
      <c r="C42" s="70">
        <v>4170</v>
      </c>
      <c r="D42" s="71" t="s">
        <v>156</v>
      </c>
      <c r="E42" s="514"/>
      <c r="F42" s="545">
        <v>5000</v>
      </c>
    </row>
    <row r="43" spans="1:6" x14ac:dyDescent="0.2">
      <c r="A43" s="916"/>
      <c r="B43" s="918"/>
      <c r="C43" s="70">
        <v>4210</v>
      </c>
      <c r="D43" s="71" t="s">
        <v>48</v>
      </c>
      <c r="E43" s="514"/>
      <c r="F43" s="545">
        <v>20000</v>
      </c>
    </row>
    <row r="44" spans="1:6" x14ac:dyDescent="0.2">
      <c r="A44" s="916"/>
      <c r="B44" s="918"/>
      <c r="C44" s="70">
        <v>4260</v>
      </c>
      <c r="D44" s="71" t="s">
        <v>71</v>
      </c>
      <c r="E44" s="514"/>
      <c r="F44" s="545">
        <v>7000</v>
      </c>
    </row>
    <row r="45" spans="1:6" x14ac:dyDescent="0.2">
      <c r="A45" s="916"/>
      <c r="B45" s="918"/>
      <c r="C45" s="70">
        <v>4300</v>
      </c>
      <c r="D45" s="71" t="s">
        <v>49</v>
      </c>
      <c r="E45" s="514"/>
      <c r="F45" s="545">
        <v>30000</v>
      </c>
    </row>
    <row r="46" spans="1:6" ht="36" x14ac:dyDescent="0.2">
      <c r="A46" s="916"/>
      <c r="B46" s="918"/>
      <c r="C46" s="70">
        <v>4360</v>
      </c>
      <c r="D46" s="71" t="s">
        <v>56</v>
      </c>
      <c r="E46" s="514"/>
      <c r="F46" s="545">
        <v>1000</v>
      </c>
    </row>
    <row r="47" spans="1:6" ht="24" x14ac:dyDescent="0.2">
      <c r="A47" s="916"/>
      <c r="B47" s="918"/>
      <c r="C47" s="70">
        <v>4440</v>
      </c>
      <c r="D47" s="71" t="s">
        <v>57</v>
      </c>
      <c r="E47" s="514"/>
      <c r="F47" s="545">
        <v>2370</v>
      </c>
    </row>
    <row r="48" spans="1:6" ht="24" x14ac:dyDescent="0.2">
      <c r="A48" s="916"/>
      <c r="B48" s="919"/>
      <c r="C48" s="546">
        <v>4700</v>
      </c>
      <c r="D48" s="515" t="s">
        <v>58</v>
      </c>
      <c r="E48" s="514"/>
      <c r="F48" s="545">
        <v>4000</v>
      </c>
    </row>
    <row r="49" spans="1:6" ht="57.75" customHeight="1" x14ac:dyDescent="0.2">
      <c r="A49" s="916"/>
      <c r="B49" s="77">
        <v>85502</v>
      </c>
      <c r="C49" s="78"/>
      <c r="D49" s="527" t="s">
        <v>53</v>
      </c>
      <c r="E49" s="528">
        <f>SUM(E50:E50)</f>
        <v>7583368</v>
      </c>
      <c r="F49" s="80">
        <f>SUM(F51:F64)</f>
        <v>7583368</v>
      </c>
    </row>
    <row r="50" spans="1:6" ht="60" x14ac:dyDescent="0.2">
      <c r="A50" s="916"/>
      <c r="B50" s="510"/>
      <c r="C50" s="70">
        <v>2010</v>
      </c>
      <c r="D50" s="71" t="s">
        <v>43</v>
      </c>
      <c r="E50" s="72">
        <v>7583368</v>
      </c>
      <c r="F50" s="72"/>
    </row>
    <row r="51" spans="1:6" ht="15.75" x14ac:dyDescent="0.2">
      <c r="A51" s="916"/>
      <c r="B51" s="73"/>
      <c r="C51" s="70">
        <v>3110</v>
      </c>
      <c r="D51" s="71" t="s">
        <v>54</v>
      </c>
      <c r="E51" s="74"/>
      <c r="F51" s="72">
        <v>7106912</v>
      </c>
    </row>
    <row r="52" spans="1:6" ht="15.75" x14ac:dyDescent="0.2">
      <c r="A52" s="916"/>
      <c r="B52" s="73"/>
      <c r="C52" s="70">
        <v>4010</v>
      </c>
      <c r="D52" s="71" t="s">
        <v>44</v>
      </c>
      <c r="E52" s="75"/>
      <c r="F52" s="72">
        <v>140000</v>
      </c>
    </row>
    <row r="53" spans="1:6" ht="15.75" x14ac:dyDescent="0.2">
      <c r="A53" s="916"/>
      <c r="B53" s="73"/>
      <c r="C53" s="70">
        <v>4040</v>
      </c>
      <c r="D53" s="71" t="s">
        <v>45</v>
      </c>
      <c r="E53" s="75"/>
      <c r="F53" s="72">
        <v>9200</v>
      </c>
    </row>
    <row r="54" spans="1:6" ht="15.75" x14ac:dyDescent="0.2">
      <c r="A54" s="916"/>
      <c r="B54" s="73"/>
      <c r="C54" s="70">
        <v>4110</v>
      </c>
      <c r="D54" s="71" t="s">
        <v>46</v>
      </c>
      <c r="E54" s="75"/>
      <c r="F54" s="72">
        <v>276923</v>
      </c>
    </row>
    <row r="55" spans="1:6" ht="15.75" x14ac:dyDescent="0.2">
      <c r="A55" s="916"/>
      <c r="B55" s="73"/>
      <c r="C55" s="84">
        <v>4120</v>
      </c>
      <c r="D55" s="85" t="s">
        <v>47</v>
      </c>
      <c r="E55" s="75"/>
      <c r="F55" s="550">
        <v>3778</v>
      </c>
    </row>
    <row r="56" spans="1:6" ht="15.75" x14ac:dyDescent="0.2">
      <c r="A56" s="916"/>
      <c r="B56" s="73"/>
      <c r="C56" s="70">
        <v>4210</v>
      </c>
      <c r="D56" s="71" t="s">
        <v>48</v>
      </c>
      <c r="E56" s="75"/>
      <c r="F56" s="72">
        <v>10000</v>
      </c>
    </row>
    <row r="57" spans="1:6" ht="15.75" hidden="1" x14ac:dyDescent="0.2">
      <c r="A57" s="916"/>
      <c r="B57" s="73"/>
      <c r="C57" s="70">
        <v>4270</v>
      </c>
      <c r="D57" s="71" t="s">
        <v>55</v>
      </c>
      <c r="E57" s="75"/>
      <c r="F57" s="72"/>
    </row>
    <row r="58" spans="1:6" ht="15.75" hidden="1" x14ac:dyDescent="0.2">
      <c r="A58" s="916"/>
      <c r="B58" s="73"/>
      <c r="C58" s="70">
        <v>4300</v>
      </c>
      <c r="D58" s="71" t="s">
        <v>49</v>
      </c>
      <c r="E58" s="75"/>
      <c r="F58" s="72"/>
    </row>
    <row r="59" spans="1:6" ht="36" hidden="1" x14ac:dyDescent="0.2">
      <c r="A59" s="916"/>
      <c r="B59" s="73"/>
      <c r="C59" s="70">
        <v>4360</v>
      </c>
      <c r="D59" s="71" t="s">
        <v>56</v>
      </c>
      <c r="E59" s="75"/>
      <c r="F59" s="72"/>
    </row>
    <row r="60" spans="1:6" ht="15.75" x14ac:dyDescent="0.2">
      <c r="A60" s="916"/>
      <c r="B60" s="73"/>
      <c r="C60" s="70">
        <v>4260</v>
      </c>
      <c r="D60" s="71" t="s">
        <v>71</v>
      </c>
      <c r="E60" s="75"/>
      <c r="F60" s="72">
        <v>4000</v>
      </c>
    </row>
    <row r="61" spans="1:6" ht="15.75" x14ac:dyDescent="0.2">
      <c r="A61" s="916"/>
      <c r="B61" s="73"/>
      <c r="C61" s="70">
        <v>4300</v>
      </c>
      <c r="D61" s="71" t="s">
        <v>49</v>
      </c>
      <c r="E61" s="75"/>
      <c r="F61" s="72">
        <v>25000</v>
      </c>
    </row>
    <row r="62" spans="1:6" ht="24" x14ac:dyDescent="0.2">
      <c r="A62" s="916"/>
      <c r="B62" s="73"/>
      <c r="C62" s="70">
        <v>4360</v>
      </c>
      <c r="D62" s="513" t="s">
        <v>158</v>
      </c>
      <c r="E62" s="75"/>
      <c r="F62" s="72">
        <v>1000</v>
      </c>
    </row>
    <row r="63" spans="1:6" ht="24" x14ac:dyDescent="0.2">
      <c r="A63" s="916"/>
      <c r="B63" s="73"/>
      <c r="C63" s="70">
        <v>4440</v>
      </c>
      <c r="D63" s="71" t="s">
        <v>57</v>
      </c>
      <c r="E63" s="75"/>
      <c r="F63" s="72">
        <v>3555</v>
      </c>
    </row>
    <row r="64" spans="1:6" ht="24.75" thickBot="1" x14ac:dyDescent="0.25">
      <c r="A64" s="73"/>
      <c r="B64" s="73"/>
      <c r="C64" s="546">
        <v>4700</v>
      </c>
      <c r="D64" s="513" t="s">
        <v>58</v>
      </c>
      <c r="E64" s="75"/>
      <c r="F64" s="74">
        <v>3000</v>
      </c>
    </row>
    <row r="65" spans="1:6" ht="16.5" thickBot="1" x14ac:dyDescent="0.25">
      <c r="A65" s="94"/>
      <c r="B65" s="94"/>
      <c r="C65" s="94"/>
      <c r="D65" s="95" t="s">
        <v>63</v>
      </c>
      <c r="E65" s="96">
        <f>E34+E24+E18+E8</f>
        <v>21578195</v>
      </c>
      <c r="F65" s="96">
        <f>F34+F24+F18+F8</f>
        <v>21578195</v>
      </c>
    </row>
    <row r="67" spans="1:6" x14ac:dyDescent="0.2">
      <c r="A67" s="512" t="s">
        <v>247</v>
      </c>
    </row>
    <row r="68" spans="1:6" ht="13.5" thickBot="1" x14ac:dyDescent="0.25">
      <c r="A68" s="97"/>
      <c r="B68" s="97"/>
      <c r="C68" s="97"/>
      <c r="D68" s="98"/>
      <c r="E68" s="99"/>
    </row>
    <row r="69" spans="1:6" x14ac:dyDescent="0.2">
      <c r="A69" s="905" t="s">
        <v>37</v>
      </c>
      <c r="B69" s="905" t="s">
        <v>21</v>
      </c>
      <c r="C69" s="905" t="s">
        <v>6</v>
      </c>
      <c r="D69" s="905" t="s">
        <v>38</v>
      </c>
      <c r="E69" s="907" t="s">
        <v>39</v>
      </c>
      <c r="F69" s="909"/>
    </row>
    <row r="70" spans="1:6" ht="13.5" thickBot="1" x14ac:dyDescent="0.25">
      <c r="A70" s="906"/>
      <c r="B70" s="906"/>
      <c r="C70" s="906"/>
      <c r="D70" s="906"/>
      <c r="E70" s="908"/>
      <c r="F70" s="909"/>
    </row>
    <row r="71" spans="1:6" ht="15.75" x14ac:dyDescent="0.2">
      <c r="A71" s="551">
        <v>852</v>
      </c>
      <c r="B71" s="520"/>
      <c r="C71" s="521"/>
      <c r="D71" s="522" t="s">
        <v>52</v>
      </c>
      <c r="E71" s="542">
        <f>E72</f>
        <v>2500</v>
      </c>
      <c r="F71" s="516"/>
    </row>
    <row r="72" spans="1:6" ht="25.5" x14ac:dyDescent="0.2">
      <c r="A72" s="519"/>
      <c r="B72" s="523">
        <v>85228</v>
      </c>
      <c r="C72" s="524"/>
      <c r="D72" s="525" t="s">
        <v>62</v>
      </c>
      <c r="E72" s="530">
        <f>E73</f>
        <v>2500</v>
      </c>
      <c r="F72" s="517"/>
    </row>
    <row r="73" spans="1:6" x14ac:dyDescent="0.2">
      <c r="A73" s="519"/>
      <c r="B73" s="518"/>
      <c r="C73" s="518" t="s">
        <v>253</v>
      </c>
      <c r="D73" s="529" t="s">
        <v>254</v>
      </c>
      <c r="E73" s="538">
        <v>2500</v>
      </c>
      <c r="F73" s="516"/>
    </row>
    <row r="74" spans="1:6" ht="15.75" x14ac:dyDescent="0.2">
      <c r="A74" s="551">
        <v>855</v>
      </c>
      <c r="B74" s="536"/>
      <c r="C74" s="536"/>
      <c r="D74" s="537" t="s">
        <v>248</v>
      </c>
      <c r="E74" s="539">
        <f>E75</f>
        <v>155000</v>
      </c>
      <c r="F74" s="516"/>
    </row>
    <row r="75" spans="1:6" ht="56.25" customHeight="1" x14ac:dyDescent="0.2">
      <c r="A75" s="510"/>
      <c r="B75" s="77">
        <v>85502</v>
      </c>
      <c r="C75" s="78"/>
      <c r="D75" s="527" t="s">
        <v>53</v>
      </c>
      <c r="E75" s="531">
        <f>SUM(E76:E76)</f>
        <v>155000</v>
      </c>
      <c r="F75" s="517"/>
    </row>
    <row r="76" spans="1:6" ht="24.75" customHeight="1" thickBot="1" x14ac:dyDescent="0.25">
      <c r="A76" s="552"/>
      <c r="B76" s="532"/>
      <c r="C76" s="533" t="s">
        <v>255</v>
      </c>
      <c r="D76" s="534" t="s">
        <v>256</v>
      </c>
      <c r="E76" s="535">
        <v>155000</v>
      </c>
    </row>
    <row r="77" spans="1:6" ht="24.75" customHeight="1" thickBot="1" x14ac:dyDescent="0.25">
      <c r="A77" s="910" t="s">
        <v>257</v>
      </c>
      <c r="B77" s="911"/>
      <c r="C77" s="911"/>
      <c r="D77" s="912"/>
      <c r="E77" s="553">
        <f>E71+E74</f>
        <v>157500</v>
      </c>
    </row>
  </sheetData>
  <mergeCells count="20">
    <mergeCell ref="F69:F70"/>
    <mergeCell ref="A77:D77"/>
    <mergeCell ref="B29:B30"/>
    <mergeCell ref="A35:A63"/>
    <mergeCell ref="B36:B48"/>
    <mergeCell ref="A69:A70"/>
    <mergeCell ref="B69:B70"/>
    <mergeCell ref="C69:C70"/>
    <mergeCell ref="D69:D70"/>
    <mergeCell ref="E69:E70"/>
    <mergeCell ref="B26:B27"/>
    <mergeCell ref="E3:F3"/>
    <mergeCell ref="A4:F4"/>
    <mergeCell ref="A5:F5"/>
    <mergeCell ref="A6:A7"/>
    <mergeCell ref="B6:B7"/>
    <mergeCell ref="C6:C7"/>
    <mergeCell ref="D6:D7"/>
    <mergeCell ref="E6:E7"/>
    <mergeCell ref="F6:F7"/>
  </mergeCells>
  <pageMargins left="1.1811023622047245" right="0" top="0.55118110236220474" bottom="0.59055118110236227" header="0.39370078740157483" footer="0.23622047244094491"/>
  <pageSetup paperSize="9" scale="95" orientation="portrait" r:id="rId1"/>
  <headerFooter alignWithMargins="0">
    <oddFooter>Strona &amp;P z &amp;N</oddFooter>
  </headerFooter>
  <rowBreaks count="2" manualBreakCount="2">
    <brk id="33" max="16383" man="1"/>
    <brk id="6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D2" sqref="D2:F2"/>
    </sheetView>
  </sheetViews>
  <sheetFormatPr defaultRowHeight="15" x14ac:dyDescent="0.25"/>
  <cols>
    <col min="1" max="1" width="6.28515625" customWidth="1"/>
    <col min="2" max="2" width="7.85546875" customWidth="1"/>
    <col min="3" max="3" width="8" customWidth="1"/>
    <col min="4" max="4" width="37.140625" customWidth="1"/>
    <col min="5" max="6" width="13.7109375" customWidth="1"/>
  </cols>
  <sheetData>
    <row r="1" spans="1:6" x14ac:dyDescent="0.25">
      <c r="D1" s="920" t="s">
        <v>1129</v>
      </c>
      <c r="E1" s="920"/>
      <c r="F1" s="920"/>
    </row>
    <row r="2" spans="1:6" x14ac:dyDescent="0.25">
      <c r="D2" s="921" t="s">
        <v>1126</v>
      </c>
      <c r="E2" s="921"/>
      <c r="F2" s="921"/>
    </row>
    <row r="3" spans="1:6" ht="36.75" customHeight="1" x14ac:dyDescent="0.25">
      <c r="D3" s="922" t="s">
        <v>1127</v>
      </c>
      <c r="E3" s="922"/>
      <c r="F3" s="922"/>
    </row>
    <row r="5" spans="1:6" x14ac:dyDescent="0.25">
      <c r="A5" s="925" t="s">
        <v>357</v>
      </c>
      <c r="B5" s="925"/>
      <c r="C5" s="925"/>
      <c r="D5" s="925"/>
      <c r="E5" s="925"/>
      <c r="F5" s="925"/>
    </row>
    <row r="6" spans="1:6" ht="31.5" customHeight="1" x14ac:dyDescent="0.25">
      <c r="A6" s="925" t="s">
        <v>1125</v>
      </c>
      <c r="B6" s="925"/>
      <c r="C6" s="925"/>
      <c r="D6" s="925"/>
      <c r="E6" s="925"/>
      <c r="F6" s="925"/>
    </row>
    <row r="8" spans="1:6" x14ac:dyDescent="0.25">
      <c r="A8" s="926" t="s">
        <v>37</v>
      </c>
      <c r="B8" s="926" t="s">
        <v>21</v>
      </c>
      <c r="C8" s="926" t="s">
        <v>22</v>
      </c>
      <c r="D8" s="927" t="s">
        <v>38</v>
      </c>
      <c r="E8" s="670" t="s">
        <v>39</v>
      </c>
      <c r="F8" s="670" t="s">
        <v>40</v>
      </c>
    </row>
    <row r="9" spans="1:6" s="62" customFormat="1" ht="15" customHeight="1" x14ac:dyDescent="0.2">
      <c r="A9" s="926"/>
      <c r="B9" s="926"/>
      <c r="C9" s="926"/>
      <c r="D9" s="927"/>
      <c r="E9" s="924" t="s">
        <v>355</v>
      </c>
      <c r="F9" s="924" t="s">
        <v>356</v>
      </c>
    </row>
    <row r="10" spans="1:6" s="62" customFormat="1" ht="23.25" customHeight="1" x14ac:dyDescent="0.2">
      <c r="A10" s="926"/>
      <c r="B10" s="926"/>
      <c r="C10" s="926"/>
      <c r="D10" s="927"/>
      <c r="E10" s="924"/>
      <c r="F10" s="924"/>
    </row>
    <row r="11" spans="1:6" s="62" customFormat="1" ht="26.25" customHeight="1" x14ac:dyDescent="0.2">
      <c r="A11" s="652">
        <v>801</v>
      </c>
      <c r="B11" s="653"/>
      <c r="C11" s="653"/>
      <c r="D11" s="654" t="s">
        <v>64</v>
      </c>
      <c r="E11" s="669">
        <f>E12</f>
        <v>20000</v>
      </c>
      <c r="F11" s="669">
        <f>F14+F17</f>
        <v>20000</v>
      </c>
    </row>
    <row r="12" spans="1:6" s="62" customFormat="1" ht="19.5" customHeight="1" x14ac:dyDescent="0.2">
      <c r="A12" s="655"/>
      <c r="B12" s="656">
        <v>80104</v>
      </c>
      <c r="C12" s="656"/>
      <c r="D12" s="657" t="s">
        <v>67</v>
      </c>
      <c r="E12" s="658">
        <f>E13</f>
        <v>20000</v>
      </c>
      <c r="F12" s="658">
        <f>F14</f>
        <v>20000</v>
      </c>
    </row>
    <row r="13" spans="1:6" s="62" customFormat="1" ht="51" x14ac:dyDescent="0.2">
      <c r="A13" s="659"/>
      <c r="B13" s="108"/>
      <c r="C13" s="108">
        <v>2310</v>
      </c>
      <c r="D13" s="660" t="s">
        <v>353</v>
      </c>
      <c r="E13" s="661">
        <v>20000</v>
      </c>
      <c r="F13" s="661"/>
    </row>
    <row r="14" spans="1:6" ht="25.5" x14ac:dyDescent="0.25">
      <c r="A14" s="662"/>
      <c r="B14" s="662"/>
      <c r="C14" s="663">
        <v>2540</v>
      </c>
      <c r="D14" s="664" t="s">
        <v>354</v>
      </c>
      <c r="E14" s="665"/>
      <c r="F14" s="666">
        <v>20000</v>
      </c>
    </row>
    <row r="15" spans="1:6" ht="24" customHeight="1" x14ac:dyDescent="0.25">
      <c r="A15" s="923" t="s">
        <v>63</v>
      </c>
      <c r="B15" s="923"/>
      <c r="C15" s="923"/>
      <c r="D15" s="923"/>
      <c r="E15" s="667">
        <f>E11</f>
        <v>20000</v>
      </c>
      <c r="F15" s="667">
        <f>F11</f>
        <v>20000</v>
      </c>
    </row>
    <row r="16" spans="1:6" x14ac:dyDescent="0.25">
      <c r="C16" s="668"/>
      <c r="D16" s="668"/>
      <c r="E16" s="668"/>
      <c r="F16" s="668"/>
    </row>
  </sheetData>
  <mergeCells count="12">
    <mergeCell ref="D1:F1"/>
    <mergeCell ref="D2:F2"/>
    <mergeCell ref="D3:F3"/>
    <mergeCell ref="A15:D15"/>
    <mergeCell ref="E9:E10"/>
    <mergeCell ref="F9:F10"/>
    <mergeCell ref="A5:F5"/>
    <mergeCell ref="A6:F6"/>
    <mergeCell ref="A8:A10"/>
    <mergeCell ref="B8:B10"/>
    <mergeCell ref="C8:C10"/>
    <mergeCell ref="D8:D10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zoomScaleNormal="100" workbookViewId="0">
      <selection activeCell="J16" sqref="J16"/>
    </sheetView>
  </sheetViews>
  <sheetFormatPr defaultRowHeight="12.75" x14ac:dyDescent="0.2"/>
  <cols>
    <col min="1" max="1" width="7.5703125" style="62" customWidth="1"/>
    <col min="2" max="2" width="7.7109375" style="62" customWidth="1"/>
    <col min="3" max="3" width="6.5703125" style="62" customWidth="1"/>
    <col min="4" max="4" width="31.42578125" style="62" customWidth="1"/>
    <col min="5" max="5" width="18.28515625" style="62" customWidth="1"/>
    <col min="6" max="6" width="17.42578125" style="62" customWidth="1"/>
    <col min="7" max="16384" width="9.140625" style="62"/>
  </cols>
  <sheetData>
    <row r="1" spans="1:6" x14ac:dyDescent="0.2">
      <c r="E1" s="27" t="s">
        <v>358</v>
      </c>
      <c r="F1" s="28"/>
    </row>
    <row r="2" spans="1:6" x14ac:dyDescent="0.2">
      <c r="E2" s="27" t="s">
        <v>18</v>
      </c>
      <c r="F2" s="28"/>
    </row>
    <row r="3" spans="1:6" ht="33.75" customHeight="1" x14ac:dyDescent="0.2">
      <c r="E3" s="901" t="s">
        <v>288</v>
      </c>
      <c r="F3" s="901"/>
    </row>
    <row r="4" spans="1:6" ht="32.25" customHeight="1" x14ac:dyDescent="0.25">
      <c r="A4" s="928" t="s">
        <v>290</v>
      </c>
      <c r="B4" s="929"/>
      <c r="C4" s="929"/>
      <c r="D4" s="929"/>
      <c r="E4" s="929"/>
      <c r="F4" s="929"/>
    </row>
    <row r="5" spans="1:6" ht="16.5" thickBot="1" x14ac:dyDescent="0.3">
      <c r="A5" s="930"/>
      <c r="B5" s="930"/>
      <c r="C5" s="930"/>
      <c r="D5" s="930"/>
      <c r="E5" s="930"/>
      <c r="F5" s="930"/>
    </row>
    <row r="6" spans="1:6" x14ac:dyDescent="0.2">
      <c r="A6" s="905" t="s">
        <v>37</v>
      </c>
      <c r="B6" s="905" t="s">
        <v>21</v>
      </c>
      <c r="C6" s="905" t="s">
        <v>6</v>
      </c>
      <c r="D6" s="905" t="s">
        <v>38</v>
      </c>
      <c r="E6" s="907" t="s">
        <v>39</v>
      </c>
      <c r="F6" s="907" t="s">
        <v>40</v>
      </c>
    </row>
    <row r="7" spans="1:6" ht="13.5" thickBot="1" x14ac:dyDescent="0.25">
      <c r="A7" s="906"/>
      <c r="B7" s="906"/>
      <c r="C7" s="906"/>
      <c r="D7" s="906"/>
      <c r="E7" s="908"/>
      <c r="F7" s="908"/>
    </row>
    <row r="8" spans="1:6" x14ac:dyDescent="0.2">
      <c r="A8" s="554">
        <v>801</v>
      </c>
      <c r="B8" s="100"/>
      <c r="C8" s="100"/>
      <c r="D8" s="101" t="s">
        <v>64</v>
      </c>
      <c r="E8" s="102">
        <f>E9+E12</f>
        <v>563070</v>
      </c>
      <c r="F8" s="102">
        <f>F9+F12</f>
        <v>563070</v>
      </c>
    </row>
    <row r="9" spans="1:6" ht="25.5" x14ac:dyDescent="0.2">
      <c r="A9" s="555"/>
      <c r="B9" s="103">
        <v>80103</v>
      </c>
      <c r="C9" s="104"/>
      <c r="D9" s="105" t="s">
        <v>65</v>
      </c>
      <c r="E9" s="106">
        <f>E10</f>
        <v>80830</v>
      </c>
      <c r="F9" s="106">
        <f>F11</f>
        <v>80830</v>
      </c>
    </row>
    <row r="10" spans="1:6" ht="36" x14ac:dyDescent="0.2">
      <c r="A10" s="555"/>
      <c r="B10" s="107"/>
      <c r="C10" s="108">
        <v>2030</v>
      </c>
      <c r="D10" s="71" t="s">
        <v>66</v>
      </c>
      <c r="E10" s="109">
        <v>80830</v>
      </c>
      <c r="F10" s="556"/>
    </row>
    <row r="11" spans="1:6" x14ac:dyDescent="0.2">
      <c r="A11" s="555"/>
      <c r="B11" s="110"/>
      <c r="C11" s="111">
        <v>4010</v>
      </c>
      <c r="D11" s="71" t="s">
        <v>44</v>
      </c>
      <c r="E11" s="112"/>
      <c r="F11" s="112">
        <v>80830</v>
      </c>
    </row>
    <row r="12" spans="1:6" x14ac:dyDescent="0.2">
      <c r="A12" s="555"/>
      <c r="B12" s="113">
        <v>80104</v>
      </c>
      <c r="C12" s="114"/>
      <c r="D12" s="115" t="s">
        <v>67</v>
      </c>
      <c r="E12" s="116">
        <f>E13</f>
        <v>482240</v>
      </c>
      <c r="F12" s="116">
        <f>F14</f>
        <v>482240</v>
      </c>
    </row>
    <row r="13" spans="1:6" ht="36" x14ac:dyDescent="0.2">
      <c r="A13" s="555"/>
      <c r="B13" s="107"/>
      <c r="C13" s="108">
        <v>2030</v>
      </c>
      <c r="D13" s="71" t="s">
        <v>66</v>
      </c>
      <c r="E13" s="109">
        <v>482240</v>
      </c>
      <c r="F13" s="556"/>
    </row>
    <row r="14" spans="1:6" x14ac:dyDescent="0.2">
      <c r="A14" s="555"/>
      <c r="B14" s="107"/>
      <c r="C14" s="111">
        <v>4010</v>
      </c>
      <c r="D14" s="71" t="s">
        <v>44</v>
      </c>
      <c r="E14" s="109"/>
      <c r="F14" s="556">
        <v>482240</v>
      </c>
    </row>
    <row r="15" spans="1:6" ht="21.75" customHeight="1" x14ac:dyDescent="0.2">
      <c r="A15" s="557">
        <v>852</v>
      </c>
      <c r="B15" s="117"/>
      <c r="C15" s="118"/>
      <c r="D15" s="119" t="s">
        <v>52</v>
      </c>
      <c r="E15" s="120">
        <f>E16+E19+E22+E25</f>
        <v>491677</v>
      </c>
      <c r="F15" s="120">
        <f>F16+F19+F22+F25</f>
        <v>491677</v>
      </c>
    </row>
    <row r="16" spans="1:6" ht="89.25" x14ac:dyDescent="0.2">
      <c r="A16" s="73"/>
      <c r="B16" s="86">
        <v>85213</v>
      </c>
      <c r="C16" s="87"/>
      <c r="D16" s="88" t="s">
        <v>59</v>
      </c>
      <c r="E16" s="89">
        <f>E17</f>
        <v>49918</v>
      </c>
      <c r="F16" s="89">
        <f>F18</f>
        <v>49918</v>
      </c>
    </row>
    <row r="17" spans="1:6" ht="36" x14ac:dyDescent="0.2">
      <c r="A17" s="73"/>
      <c r="B17" s="510"/>
      <c r="C17" s="70">
        <v>2030</v>
      </c>
      <c r="D17" s="71" t="s">
        <v>66</v>
      </c>
      <c r="E17" s="72">
        <v>49918</v>
      </c>
      <c r="F17" s="72"/>
    </row>
    <row r="18" spans="1:6" ht="15.75" x14ac:dyDescent="0.2">
      <c r="A18" s="73"/>
      <c r="B18" s="511"/>
      <c r="C18" s="70">
        <v>4130</v>
      </c>
      <c r="D18" s="71" t="s">
        <v>60</v>
      </c>
      <c r="E18" s="72"/>
      <c r="F18" s="72">
        <v>49918</v>
      </c>
    </row>
    <row r="19" spans="1:6" ht="38.25" x14ac:dyDescent="0.2">
      <c r="A19" s="73"/>
      <c r="B19" s="86">
        <v>85214</v>
      </c>
      <c r="C19" s="87"/>
      <c r="D19" s="88" t="s">
        <v>262</v>
      </c>
      <c r="E19" s="89">
        <f>E20</f>
        <v>56560</v>
      </c>
      <c r="F19" s="89">
        <f>F21</f>
        <v>56560</v>
      </c>
    </row>
    <row r="20" spans="1:6" ht="36" x14ac:dyDescent="0.2">
      <c r="A20" s="73"/>
      <c r="B20" s="510"/>
      <c r="C20" s="70">
        <v>2030</v>
      </c>
      <c r="D20" s="71" t="s">
        <v>66</v>
      </c>
      <c r="E20" s="72">
        <v>56560</v>
      </c>
      <c r="F20" s="72"/>
    </row>
    <row r="21" spans="1:6" ht="15.75" x14ac:dyDescent="0.2">
      <c r="A21" s="73"/>
      <c r="B21" s="511"/>
      <c r="C21" s="70">
        <v>3110</v>
      </c>
      <c r="D21" s="71" t="s">
        <v>54</v>
      </c>
      <c r="E21" s="72"/>
      <c r="F21" s="72">
        <v>56560</v>
      </c>
    </row>
    <row r="22" spans="1:6" ht="15.75" x14ac:dyDescent="0.2">
      <c r="A22" s="73"/>
      <c r="B22" s="66">
        <v>85216</v>
      </c>
      <c r="C22" s="67"/>
      <c r="D22" s="68" t="s">
        <v>68</v>
      </c>
      <c r="E22" s="83">
        <f>SUM(E23:E23)</f>
        <v>233946</v>
      </c>
      <c r="F22" s="69">
        <f>SUM(F24)</f>
        <v>233946</v>
      </c>
    </row>
    <row r="23" spans="1:6" ht="36" x14ac:dyDescent="0.2">
      <c r="A23" s="73"/>
      <c r="B23" s="510"/>
      <c r="C23" s="70">
        <v>2030</v>
      </c>
      <c r="D23" s="71" t="s">
        <v>66</v>
      </c>
      <c r="E23" s="72">
        <v>233946</v>
      </c>
      <c r="F23" s="72"/>
    </row>
    <row r="24" spans="1:6" ht="15.75" x14ac:dyDescent="0.2">
      <c r="A24" s="73"/>
      <c r="B24" s="73"/>
      <c r="C24" s="70">
        <v>3110</v>
      </c>
      <c r="D24" s="71" t="s">
        <v>54</v>
      </c>
      <c r="E24" s="72"/>
      <c r="F24" s="72">
        <v>233946</v>
      </c>
    </row>
    <row r="25" spans="1:6" ht="15.75" x14ac:dyDescent="0.2">
      <c r="A25" s="73"/>
      <c r="B25" s="86">
        <v>85219</v>
      </c>
      <c r="C25" s="67"/>
      <c r="D25" s="68" t="s">
        <v>69</v>
      </c>
      <c r="E25" s="83">
        <f>E26</f>
        <v>151253</v>
      </c>
      <c r="F25" s="69">
        <f>SUM(F27:F36)</f>
        <v>151253</v>
      </c>
    </row>
    <row r="26" spans="1:6" ht="36" x14ac:dyDescent="0.2">
      <c r="A26" s="73"/>
      <c r="B26" s="510"/>
      <c r="C26" s="70">
        <v>2030</v>
      </c>
      <c r="D26" s="71" t="s">
        <v>66</v>
      </c>
      <c r="E26" s="72">
        <v>151253</v>
      </c>
      <c r="F26" s="72"/>
    </row>
    <row r="27" spans="1:6" ht="24" x14ac:dyDescent="0.2">
      <c r="A27" s="73"/>
      <c r="B27" s="73"/>
      <c r="C27" s="70">
        <v>3020</v>
      </c>
      <c r="D27" s="71" t="s">
        <v>70</v>
      </c>
      <c r="E27" s="74"/>
      <c r="F27" s="72">
        <v>1057</v>
      </c>
    </row>
    <row r="28" spans="1:6" ht="15.75" x14ac:dyDescent="0.2">
      <c r="A28" s="73"/>
      <c r="B28" s="73"/>
      <c r="C28" s="70">
        <v>4010</v>
      </c>
      <c r="D28" s="71" t="s">
        <v>44</v>
      </c>
      <c r="E28" s="75"/>
      <c r="F28" s="72">
        <v>75000</v>
      </c>
    </row>
    <row r="29" spans="1:6" ht="15.75" x14ac:dyDescent="0.2">
      <c r="A29" s="558"/>
      <c r="B29" s="73"/>
      <c r="C29" s="70">
        <v>4040</v>
      </c>
      <c r="D29" s="71" t="s">
        <v>45</v>
      </c>
      <c r="E29" s="75"/>
      <c r="F29" s="72">
        <v>21600</v>
      </c>
    </row>
    <row r="30" spans="1:6" ht="15.75" x14ac:dyDescent="0.2">
      <c r="A30" s="558"/>
      <c r="B30" s="73"/>
      <c r="C30" s="70">
        <v>4110</v>
      </c>
      <c r="D30" s="71" t="s">
        <v>46</v>
      </c>
      <c r="E30" s="75"/>
      <c r="F30" s="72">
        <v>16866</v>
      </c>
    </row>
    <row r="31" spans="1:6" ht="15.75" x14ac:dyDescent="0.2">
      <c r="A31" s="73"/>
      <c r="B31" s="73"/>
      <c r="C31" s="84">
        <v>4120</v>
      </c>
      <c r="D31" s="85" t="s">
        <v>47</v>
      </c>
      <c r="E31" s="75"/>
      <c r="F31" s="550">
        <v>2370</v>
      </c>
    </row>
    <row r="32" spans="1:6" ht="15.75" x14ac:dyDescent="0.2">
      <c r="A32" s="73"/>
      <c r="B32" s="73"/>
      <c r="C32" s="70">
        <v>4210</v>
      </c>
      <c r="D32" s="71" t="s">
        <v>48</v>
      </c>
      <c r="E32" s="75"/>
      <c r="F32" s="72">
        <v>8000</v>
      </c>
    </row>
    <row r="33" spans="1:6" ht="15.75" x14ac:dyDescent="0.2">
      <c r="A33" s="73"/>
      <c r="B33" s="73"/>
      <c r="C33" s="70">
        <v>4260</v>
      </c>
      <c r="D33" s="71" t="s">
        <v>71</v>
      </c>
      <c r="E33" s="75"/>
      <c r="F33" s="72">
        <v>3000</v>
      </c>
    </row>
    <row r="34" spans="1:6" ht="15.75" x14ac:dyDescent="0.2">
      <c r="A34" s="73"/>
      <c r="B34" s="73"/>
      <c r="C34" s="70">
        <v>4300</v>
      </c>
      <c r="D34" s="71" t="s">
        <v>49</v>
      </c>
      <c r="E34" s="75"/>
      <c r="F34" s="72">
        <v>10000</v>
      </c>
    </row>
    <row r="35" spans="1:6" ht="24" x14ac:dyDescent="0.2">
      <c r="A35" s="73"/>
      <c r="B35" s="73"/>
      <c r="C35" s="70">
        <v>4440</v>
      </c>
      <c r="D35" s="71" t="s">
        <v>57</v>
      </c>
      <c r="E35" s="75"/>
      <c r="F35" s="72">
        <v>10360</v>
      </c>
    </row>
    <row r="36" spans="1:6" ht="24.75" thickBot="1" x14ac:dyDescent="0.25">
      <c r="A36" s="73"/>
      <c r="B36" s="73"/>
      <c r="C36" s="70">
        <v>4700</v>
      </c>
      <c r="D36" s="71" t="s">
        <v>58</v>
      </c>
      <c r="E36" s="72"/>
      <c r="F36" s="72">
        <v>3000</v>
      </c>
    </row>
    <row r="37" spans="1:6" ht="16.5" thickBot="1" x14ac:dyDescent="0.25">
      <c r="A37" s="94"/>
      <c r="B37" s="94"/>
      <c r="C37" s="94"/>
      <c r="D37" s="95" t="s">
        <v>63</v>
      </c>
      <c r="E37" s="96">
        <f>E15+E8</f>
        <v>1054747</v>
      </c>
      <c r="F37" s="96">
        <f>F15+F8</f>
        <v>1054747</v>
      </c>
    </row>
  </sheetData>
  <mergeCells count="9">
    <mergeCell ref="E3:F3"/>
    <mergeCell ref="A4:F4"/>
    <mergeCell ref="A5:F5"/>
    <mergeCell ref="A6:A7"/>
    <mergeCell ref="B6:B7"/>
    <mergeCell ref="C6:C7"/>
    <mergeCell ref="D6:D7"/>
    <mergeCell ref="E6:E7"/>
    <mergeCell ref="F6:F7"/>
  </mergeCells>
  <pageMargins left="0.98425196850393704" right="0" top="0.55118110236220474" bottom="0.59055118110236227" header="0.39370078740157483" footer="0.23622047244094491"/>
  <pageSetup paperSize="9" orientation="portrait" r:id="rId1"/>
  <headerFooter alignWithMargins="0"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"/>
  <sheetViews>
    <sheetView topLeftCell="A74" zoomScaleNormal="100" zoomScaleSheetLayoutView="75" workbookViewId="0">
      <selection activeCell="E84" sqref="E84"/>
    </sheetView>
  </sheetViews>
  <sheetFormatPr defaultRowHeight="15" x14ac:dyDescent="0.25"/>
  <cols>
    <col min="1" max="1" width="4.28515625" customWidth="1"/>
    <col min="2" max="2" width="7.5703125" customWidth="1"/>
    <col min="3" max="3" width="5.85546875" customWidth="1"/>
    <col min="4" max="4" width="51.140625" customWidth="1"/>
    <col min="5" max="5" width="15" customWidth="1"/>
    <col min="6" max="6" width="11.7109375" bestFit="1" customWidth="1"/>
  </cols>
  <sheetData>
    <row r="1" spans="1:6" x14ac:dyDescent="0.25">
      <c r="A1" s="121"/>
      <c r="B1" s="121"/>
      <c r="C1" s="121"/>
      <c r="D1" s="971" t="s">
        <v>359</v>
      </c>
      <c r="E1" s="972"/>
      <c r="F1" s="122"/>
    </row>
    <row r="2" spans="1:6" x14ac:dyDescent="0.25">
      <c r="A2" s="121"/>
      <c r="B2" s="121"/>
      <c r="C2" s="121"/>
      <c r="D2" s="920" t="s">
        <v>72</v>
      </c>
      <c r="E2" s="973"/>
      <c r="F2" s="122"/>
    </row>
    <row r="3" spans="1:6" ht="26.25" customHeight="1" x14ac:dyDescent="0.25">
      <c r="A3" s="121"/>
      <c r="B3" s="121"/>
      <c r="C3" s="121"/>
      <c r="D3" s="974" t="s">
        <v>291</v>
      </c>
      <c r="E3" s="975"/>
      <c r="F3" s="122"/>
    </row>
    <row r="4" spans="1:6" ht="24" customHeight="1" x14ac:dyDescent="0.25">
      <c r="A4" s="121"/>
      <c r="B4" s="121"/>
      <c r="C4" s="121"/>
      <c r="D4" s="123"/>
      <c r="E4" s="122"/>
      <c r="F4" s="122"/>
    </row>
    <row r="5" spans="1:6" ht="15.75" x14ac:dyDescent="0.25">
      <c r="A5" s="976" t="s">
        <v>360</v>
      </c>
      <c r="B5" s="976"/>
      <c r="C5" s="976"/>
      <c r="D5" s="976"/>
      <c r="E5" s="976"/>
      <c r="F5" s="122"/>
    </row>
    <row r="6" spans="1:6" ht="39.75" customHeight="1" x14ac:dyDescent="0.25">
      <c r="A6" s="976" t="s">
        <v>73</v>
      </c>
      <c r="B6" s="976"/>
      <c r="C6" s="976"/>
      <c r="D6" s="976"/>
      <c r="E6" s="976"/>
      <c r="F6" s="122"/>
    </row>
    <row r="7" spans="1:6" ht="27" customHeight="1" x14ac:dyDescent="0.25">
      <c r="A7" s="124" t="s">
        <v>37</v>
      </c>
      <c r="B7" s="124" t="s">
        <v>21</v>
      </c>
      <c r="C7" s="125" t="s">
        <v>6</v>
      </c>
      <c r="D7" s="126" t="s">
        <v>74</v>
      </c>
      <c r="E7" s="127" t="s">
        <v>75</v>
      </c>
      <c r="F7" s="122"/>
    </row>
    <row r="8" spans="1:6" s="130" customFormat="1" ht="32.25" customHeight="1" thickBot="1" x14ac:dyDescent="0.3">
      <c r="A8" s="128" t="s">
        <v>76</v>
      </c>
      <c r="B8" s="942" t="s">
        <v>77</v>
      </c>
      <c r="C8" s="942"/>
      <c r="D8" s="942"/>
      <c r="E8" s="129">
        <f>E9+E17+E34</f>
        <v>3856362.2</v>
      </c>
    </row>
    <row r="9" spans="1:6" ht="24" customHeight="1" x14ac:dyDescent="0.25">
      <c r="A9" s="131" t="s">
        <v>78</v>
      </c>
      <c r="B9" s="953" t="s">
        <v>79</v>
      </c>
      <c r="C9" s="953"/>
      <c r="D9" s="953"/>
      <c r="E9" s="132">
        <f>E10</f>
        <v>2083695</v>
      </c>
      <c r="F9" s="133"/>
    </row>
    <row r="10" spans="1:6" s="140" customFormat="1" ht="12" x14ac:dyDescent="0.25">
      <c r="A10" s="134">
        <v>921</v>
      </c>
      <c r="B10" s="135"/>
      <c r="C10" s="136"/>
      <c r="D10" s="137" t="s">
        <v>81</v>
      </c>
      <c r="E10" s="138">
        <f>E11+E13+E15</f>
        <v>2083695</v>
      </c>
      <c r="F10" s="139"/>
    </row>
    <row r="11" spans="1:6" s="140" customFormat="1" ht="12" x14ac:dyDescent="0.25">
      <c r="A11" s="954"/>
      <c r="B11" s="151">
        <v>92109</v>
      </c>
      <c r="C11" s="143"/>
      <c r="D11" s="144" t="s">
        <v>82</v>
      </c>
      <c r="E11" s="145">
        <f>E12</f>
        <v>1115250</v>
      </c>
    </row>
    <row r="12" spans="1:6" s="140" customFormat="1" ht="24" x14ac:dyDescent="0.25">
      <c r="A12" s="955"/>
      <c r="B12" s="152"/>
      <c r="C12" s="153">
        <v>2480</v>
      </c>
      <c r="D12" s="154" t="s">
        <v>83</v>
      </c>
      <c r="E12" s="155">
        <v>1115250</v>
      </c>
      <c r="F12" s="139"/>
    </row>
    <row r="13" spans="1:6" s="140" customFormat="1" ht="15" customHeight="1" x14ac:dyDescent="0.25">
      <c r="A13" s="955"/>
      <c r="B13" s="151">
        <v>92116</v>
      </c>
      <c r="C13" s="143"/>
      <c r="D13" s="144" t="s">
        <v>84</v>
      </c>
      <c r="E13" s="145">
        <f>E14</f>
        <v>402115</v>
      </c>
    </row>
    <row r="14" spans="1:6" s="140" customFormat="1" ht="24" x14ac:dyDescent="0.25">
      <c r="A14" s="955"/>
      <c r="B14" s="152"/>
      <c r="C14" s="153">
        <v>2480</v>
      </c>
      <c r="D14" s="154" t="s">
        <v>83</v>
      </c>
      <c r="E14" s="155">
        <f>412115-10000</f>
        <v>402115</v>
      </c>
      <c r="F14" s="139"/>
    </row>
    <row r="15" spans="1:6" s="140" customFormat="1" ht="15" customHeight="1" x14ac:dyDescent="0.25">
      <c r="A15" s="955"/>
      <c r="B15" s="151">
        <v>92118</v>
      </c>
      <c r="C15" s="156"/>
      <c r="D15" s="157" t="s">
        <v>85</v>
      </c>
      <c r="E15" s="158">
        <f>E16</f>
        <v>566330</v>
      </c>
    </row>
    <row r="16" spans="1:6" s="140" customFormat="1" ht="24.75" thickBot="1" x14ac:dyDescent="0.3">
      <c r="A16" s="956"/>
      <c r="B16" s="159"/>
      <c r="C16" s="160">
        <v>2480</v>
      </c>
      <c r="D16" s="161" t="s">
        <v>83</v>
      </c>
      <c r="E16" s="162">
        <f>571330-15000+10000</f>
        <v>566330</v>
      </c>
      <c r="F16" s="139"/>
    </row>
    <row r="17" spans="1:6" ht="21" customHeight="1" x14ac:dyDescent="0.25">
      <c r="A17" s="163" t="s">
        <v>10</v>
      </c>
      <c r="B17" s="957" t="s">
        <v>86</v>
      </c>
      <c r="C17" s="957"/>
      <c r="D17" s="957"/>
      <c r="E17" s="164">
        <f>E18+E21+E26+E29</f>
        <v>1420000</v>
      </c>
      <c r="F17" s="133"/>
    </row>
    <row r="18" spans="1:6" ht="21" customHeight="1" x14ac:dyDescent="0.25">
      <c r="A18" s="165">
        <v>600</v>
      </c>
      <c r="B18" s="166"/>
      <c r="C18" s="166"/>
      <c r="D18" s="167" t="s">
        <v>87</v>
      </c>
      <c r="E18" s="168">
        <f>E19</f>
        <v>300000</v>
      </c>
      <c r="F18" s="122"/>
    </row>
    <row r="19" spans="1:6" ht="21" customHeight="1" x14ac:dyDescent="0.25">
      <c r="A19" s="969"/>
      <c r="B19" s="169">
        <v>60004</v>
      </c>
      <c r="C19" s="169"/>
      <c r="D19" s="169" t="s">
        <v>88</v>
      </c>
      <c r="E19" s="170">
        <f>E20</f>
        <v>300000</v>
      </c>
      <c r="F19" s="122"/>
    </row>
    <row r="20" spans="1:6" ht="36" x14ac:dyDescent="0.25">
      <c r="A20" s="970"/>
      <c r="B20" s="681"/>
      <c r="C20" s="172">
        <v>2310</v>
      </c>
      <c r="D20" s="149" t="s">
        <v>89</v>
      </c>
      <c r="E20" s="173">
        <v>300000</v>
      </c>
      <c r="F20" s="133"/>
    </row>
    <row r="21" spans="1:6" ht="17.25" customHeight="1" x14ac:dyDescent="0.25">
      <c r="A21" s="165">
        <v>801</v>
      </c>
      <c r="B21" s="167"/>
      <c r="C21" s="167"/>
      <c r="D21" s="174" t="s">
        <v>64</v>
      </c>
      <c r="E21" s="175">
        <f>E22+E24</f>
        <v>950000</v>
      </c>
      <c r="F21" s="133"/>
    </row>
    <row r="22" spans="1:6" ht="21" customHeight="1" x14ac:dyDescent="0.25">
      <c r="A22" s="958"/>
      <c r="B22" s="169">
        <v>80104</v>
      </c>
      <c r="C22" s="169"/>
      <c r="D22" s="176" t="s">
        <v>67</v>
      </c>
      <c r="E22" s="177">
        <f>E23</f>
        <v>50000</v>
      </c>
      <c r="F22" s="122"/>
    </row>
    <row r="23" spans="1:6" ht="36" x14ac:dyDescent="0.25">
      <c r="A23" s="958"/>
      <c r="B23" s="171"/>
      <c r="C23" s="172">
        <v>2310</v>
      </c>
      <c r="D23" s="149" t="s">
        <v>89</v>
      </c>
      <c r="E23" s="173">
        <v>50000</v>
      </c>
      <c r="F23" s="133"/>
    </row>
    <row r="24" spans="1:6" s="140" customFormat="1" ht="15" customHeight="1" x14ac:dyDescent="0.25">
      <c r="A24" s="958"/>
      <c r="B24" s="151">
        <v>80110</v>
      </c>
      <c r="C24" s="143"/>
      <c r="D24" s="144" t="s">
        <v>90</v>
      </c>
      <c r="E24" s="145">
        <f>E25</f>
        <v>900000</v>
      </c>
    </row>
    <row r="25" spans="1:6" s="140" customFormat="1" ht="36" x14ac:dyDescent="0.25">
      <c r="A25" s="959"/>
      <c r="B25" s="147"/>
      <c r="C25" s="148">
        <v>2320</v>
      </c>
      <c r="D25" s="149" t="s">
        <v>91</v>
      </c>
      <c r="E25" s="150">
        <v>900000</v>
      </c>
      <c r="F25" s="139"/>
    </row>
    <row r="26" spans="1:6" s="140" customFormat="1" ht="12" x14ac:dyDescent="0.25">
      <c r="A26" s="134">
        <v>851</v>
      </c>
      <c r="B26" s="135"/>
      <c r="C26" s="136"/>
      <c r="D26" s="137" t="s">
        <v>92</v>
      </c>
      <c r="E26" s="138">
        <f>E27</f>
        <v>20000</v>
      </c>
    </row>
    <row r="27" spans="1:6" s="140" customFormat="1" ht="12" x14ac:dyDescent="0.25">
      <c r="A27" s="141"/>
      <c r="B27" s="151">
        <v>85154</v>
      </c>
      <c r="C27" s="143"/>
      <c r="D27" s="144" t="s">
        <v>93</v>
      </c>
      <c r="E27" s="145">
        <f>SUM(E28:E28)</f>
        <v>20000</v>
      </c>
    </row>
    <row r="28" spans="1:6" s="140" customFormat="1" ht="36" x14ac:dyDescent="0.25">
      <c r="A28" s="146"/>
      <c r="B28" s="147"/>
      <c r="C28" s="178">
        <v>2710</v>
      </c>
      <c r="D28" s="179" t="s">
        <v>94</v>
      </c>
      <c r="E28" s="180">
        <v>20000</v>
      </c>
      <c r="F28" s="139"/>
    </row>
    <row r="29" spans="1:6" s="140" customFormat="1" ht="12" x14ac:dyDescent="0.25">
      <c r="A29" s="181">
        <v>900</v>
      </c>
      <c r="B29" s="792"/>
      <c r="C29" s="793"/>
      <c r="D29" s="794" t="s">
        <v>95</v>
      </c>
      <c r="E29" s="795">
        <f>E30+E32</f>
        <v>150000</v>
      </c>
    </row>
    <row r="30" spans="1:6" s="140" customFormat="1" ht="12" x14ac:dyDescent="0.25">
      <c r="A30" s="967"/>
      <c r="B30" s="602">
        <v>90002</v>
      </c>
      <c r="C30" s="183"/>
      <c r="D30" s="242" t="s">
        <v>96</v>
      </c>
      <c r="E30" s="603">
        <f>E31</f>
        <v>30000</v>
      </c>
    </row>
    <row r="31" spans="1:6" s="140" customFormat="1" ht="36" x14ac:dyDescent="0.25">
      <c r="A31" s="967"/>
      <c r="B31" s="184"/>
      <c r="C31" s="153">
        <v>2320</v>
      </c>
      <c r="D31" s="154" t="s">
        <v>97</v>
      </c>
      <c r="E31" s="155">
        <v>30000</v>
      </c>
      <c r="F31" s="139"/>
    </row>
    <row r="32" spans="1:6" s="140" customFormat="1" ht="12" x14ac:dyDescent="0.25">
      <c r="A32" s="967"/>
      <c r="B32" s="185">
        <v>90013</v>
      </c>
      <c r="C32" s="186"/>
      <c r="D32" s="187" t="s">
        <v>98</v>
      </c>
      <c r="E32" s="188">
        <f>E33</f>
        <v>120000</v>
      </c>
    </row>
    <row r="33" spans="1:6" s="140" customFormat="1" ht="36" x14ac:dyDescent="0.25">
      <c r="A33" s="968"/>
      <c r="B33" s="189"/>
      <c r="C33" s="190">
        <v>2310</v>
      </c>
      <c r="D33" s="191" t="s">
        <v>89</v>
      </c>
      <c r="E33" s="192">
        <v>120000</v>
      </c>
      <c r="F33" s="139"/>
    </row>
    <row r="34" spans="1:6" s="140" customFormat="1" ht="19.5" customHeight="1" x14ac:dyDescent="0.25">
      <c r="A34" s="193" t="s">
        <v>11</v>
      </c>
      <c r="B34" s="960" t="s">
        <v>99</v>
      </c>
      <c r="C34" s="960"/>
      <c r="D34" s="961"/>
      <c r="E34" s="194">
        <f>E35+E38</f>
        <v>352667.2</v>
      </c>
    </row>
    <row r="35" spans="1:6" s="140" customFormat="1" ht="12" x14ac:dyDescent="0.25">
      <c r="A35" s="195">
        <v>700</v>
      </c>
      <c r="B35" s="196"/>
      <c r="C35" s="197"/>
      <c r="D35" s="198" t="s">
        <v>261</v>
      </c>
      <c r="E35" s="199">
        <f>E36</f>
        <v>202667.2</v>
      </c>
    </row>
    <row r="36" spans="1:6" s="140" customFormat="1" ht="12" x14ac:dyDescent="0.25">
      <c r="A36" s="962"/>
      <c r="B36" s="200">
        <v>70001</v>
      </c>
      <c r="C36" s="201"/>
      <c r="D36" s="202" t="s">
        <v>100</v>
      </c>
      <c r="E36" s="203">
        <f>E37</f>
        <v>202667.2</v>
      </c>
    </row>
    <row r="37" spans="1:6" s="140" customFormat="1" ht="24" x14ac:dyDescent="0.25">
      <c r="A37" s="963"/>
      <c r="B37" s="204"/>
      <c r="C37" s="205">
        <v>2650</v>
      </c>
      <c r="D37" s="206" t="s">
        <v>101</v>
      </c>
      <c r="E37" s="207">
        <v>202667.2</v>
      </c>
    </row>
    <row r="38" spans="1:6" s="140" customFormat="1" ht="12" x14ac:dyDescent="0.25">
      <c r="A38" s="134">
        <v>852</v>
      </c>
      <c r="B38" s="135"/>
      <c r="C38" s="136"/>
      <c r="D38" s="137" t="s">
        <v>52</v>
      </c>
      <c r="E38" s="138">
        <f>E39</f>
        <v>150000</v>
      </c>
      <c r="F38" s="139"/>
    </row>
    <row r="39" spans="1:6" s="140" customFormat="1" ht="12" x14ac:dyDescent="0.25">
      <c r="A39" s="141"/>
      <c r="B39" s="142">
        <v>85232</v>
      </c>
      <c r="C39" s="143"/>
      <c r="D39" s="144" t="s">
        <v>80</v>
      </c>
      <c r="E39" s="145">
        <f>E40</f>
        <v>150000</v>
      </c>
    </row>
    <row r="40" spans="1:6" s="140" customFormat="1" ht="24" x14ac:dyDescent="0.25">
      <c r="A40" s="189"/>
      <c r="B40" s="147"/>
      <c r="C40" s="148">
        <v>2650</v>
      </c>
      <c r="D40" s="206" t="s">
        <v>101</v>
      </c>
      <c r="E40" s="150">
        <v>150000</v>
      </c>
      <c r="F40" s="139"/>
    </row>
    <row r="41" spans="1:6" s="130" customFormat="1" ht="32.25" customHeight="1" thickBot="1" x14ac:dyDescent="0.3">
      <c r="A41" s="128" t="s">
        <v>102</v>
      </c>
      <c r="B41" s="964" t="s">
        <v>103</v>
      </c>
      <c r="C41" s="964"/>
      <c r="D41" s="964"/>
      <c r="E41" s="129">
        <f>E42+E50</f>
        <v>2582812.2199999997</v>
      </c>
    </row>
    <row r="42" spans="1:6" ht="20.25" customHeight="1" x14ac:dyDescent="0.25">
      <c r="A42" s="208" t="s">
        <v>8</v>
      </c>
      <c r="B42" s="965" t="s">
        <v>79</v>
      </c>
      <c r="C42" s="965"/>
      <c r="D42" s="965"/>
      <c r="E42" s="132">
        <f>E43</f>
        <v>1927880</v>
      </c>
      <c r="F42" s="122"/>
    </row>
    <row r="43" spans="1:6" s="140" customFormat="1" ht="12" x14ac:dyDescent="0.25">
      <c r="A43" s="134">
        <v>801</v>
      </c>
      <c r="B43" s="135"/>
      <c r="C43" s="136"/>
      <c r="D43" s="137" t="s">
        <v>64</v>
      </c>
      <c r="E43" s="182">
        <f>E44+E46+E48</f>
        <v>1927880</v>
      </c>
    </row>
    <row r="44" spans="1:6" s="140" customFormat="1" ht="12" x14ac:dyDescent="0.25">
      <c r="A44" s="954"/>
      <c r="B44" s="151">
        <v>80104</v>
      </c>
      <c r="C44" s="143"/>
      <c r="D44" s="144" t="s">
        <v>67</v>
      </c>
      <c r="E44" s="145">
        <f>E45</f>
        <v>1443800</v>
      </c>
    </row>
    <row r="45" spans="1:6" s="140" customFormat="1" ht="24" x14ac:dyDescent="0.25">
      <c r="A45" s="955"/>
      <c r="B45" s="184"/>
      <c r="C45" s="153">
        <v>2540</v>
      </c>
      <c r="D45" s="154" t="s">
        <v>104</v>
      </c>
      <c r="E45" s="155">
        <v>1443800</v>
      </c>
      <c r="F45" s="139"/>
    </row>
    <row r="46" spans="1:6" s="140" customFormat="1" ht="12" x14ac:dyDescent="0.25">
      <c r="A46" s="955"/>
      <c r="B46" s="151">
        <v>80110</v>
      </c>
      <c r="C46" s="143"/>
      <c r="D46" s="144" t="s">
        <v>90</v>
      </c>
      <c r="E46" s="145">
        <f>E47</f>
        <v>436080</v>
      </c>
    </row>
    <row r="47" spans="1:6" s="140" customFormat="1" ht="24" x14ac:dyDescent="0.25">
      <c r="A47" s="955"/>
      <c r="B47" s="184"/>
      <c r="C47" s="153">
        <v>2540</v>
      </c>
      <c r="D47" s="154" t="s">
        <v>104</v>
      </c>
      <c r="E47" s="155">
        <v>436080</v>
      </c>
      <c r="F47" s="139"/>
    </row>
    <row r="48" spans="1:6" s="140" customFormat="1" ht="48" x14ac:dyDescent="0.25">
      <c r="A48" s="955"/>
      <c r="B48" s="151">
        <v>80149</v>
      </c>
      <c r="C48" s="143"/>
      <c r="D48" s="144" t="s">
        <v>277</v>
      </c>
      <c r="E48" s="145">
        <f>E49</f>
        <v>48000</v>
      </c>
    </row>
    <row r="49" spans="1:6" s="140" customFormat="1" ht="24" x14ac:dyDescent="0.25">
      <c r="A49" s="966"/>
      <c r="B49" s="184"/>
      <c r="C49" s="153">
        <v>2540</v>
      </c>
      <c r="D49" s="154" t="s">
        <v>104</v>
      </c>
      <c r="E49" s="155">
        <v>48000</v>
      </c>
      <c r="F49" s="139"/>
    </row>
    <row r="50" spans="1:6" ht="23.25" customHeight="1" x14ac:dyDescent="0.25">
      <c r="A50" s="209" t="s">
        <v>10</v>
      </c>
      <c r="B50" s="952" t="s">
        <v>105</v>
      </c>
      <c r="C50" s="952"/>
      <c r="D50" s="952"/>
      <c r="E50" s="210">
        <f>E51+E57+E67+E75+E80+E62+E72+E54</f>
        <v>654932.22</v>
      </c>
      <c r="F50" s="122"/>
    </row>
    <row r="51" spans="1:6" s="140" customFormat="1" ht="12" x14ac:dyDescent="0.25">
      <c r="A51" s="211" t="s">
        <v>106</v>
      </c>
      <c r="B51" s="135"/>
      <c r="C51" s="136"/>
      <c r="D51" s="137" t="s">
        <v>107</v>
      </c>
      <c r="E51" s="138">
        <f>E52</f>
        <v>20000</v>
      </c>
    </row>
    <row r="52" spans="1:6" s="140" customFormat="1" ht="12" x14ac:dyDescent="0.25">
      <c r="A52" s="937"/>
      <c r="B52" s="212" t="s">
        <v>108</v>
      </c>
      <c r="C52" s="143"/>
      <c r="D52" s="144" t="s">
        <v>109</v>
      </c>
      <c r="E52" s="145">
        <f>E53</f>
        <v>20000</v>
      </c>
    </row>
    <row r="53" spans="1:6" s="140" customFormat="1" ht="36" x14ac:dyDescent="0.25">
      <c r="A53" s="938"/>
      <c r="B53" s="146"/>
      <c r="C53" s="213">
        <v>2830</v>
      </c>
      <c r="D53" s="214" t="s">
        <v>110</v>
      </c>
      <c r="E53" s="224">
        <v>20000</v>
      </c>
      <c r="F53" s="139"/>
    </row>
    <row r="54" spans="1:6" s="140" customFormat="1" ht="12" x14ac:dyDescent="0.25">
      <c r="A54" s="165">
        <v>600</v>
      </c>
      <c r="B54" s="166"/>
      <c r="C54" s="166"/>
      <c r="D54" s="167" t="s">
        <v>87</v>
      </c>
      <c r="E54" s="685">
        <f>E55</f>
        <v>18000</v>
      </c>
      <c r="F54" s="139"/>
    </row>
    <row r="55" spans="1:6" s="140" customFormat="1" ht="12" x14ac:dyDescent="0.25">
      <c r="A55" s="948"/>
      <c r="B55" s="169">
        <v>60004</v>
      </c>
      <c r="C55" s="169"/>
      <c r="D55" s="169" t="s">
        <v>88</v>
      </c>
      <c r="E55" s="585">
        <f>E56</f>
        <v>18000</v>
      </c>
      <c r="F55" s="139"/>
    </row>
    <row r="56" spans="1:6" s="140" customFormat="1" ht="36" x14ac:dyDescent="0.25">
      <c r="A56" s="949"/>
      <c r="B56" s="204"/>
      <c r="C56" s="575">
        <v>2820</v>
      </c>
      <c r="D56" s="796" t="s">
        <v>113</v>
      </c>
      <c r="E56" s="584">
        <v>18000</v>
      </c>
      <c r="F56" s="139"/>
    </row>
    <row r="57" spans="1:6" x14ac:dyDescent="0.25">
      <c r="A57" s="682">
        <v>754</v>
      </c>
      <c r="B57" s="683"/>
      <c r="C57" s="683"/>
      <c r="D57" s="684" t="s">
        <v>111</v>
      </c>
      <c r="E57" s="215">
        <f>E58+E60</f>
        <v>90000</v>
      </c>
    </row>
    <row r="58" spans="1:6" x14ac:dyDescent="0.25">
      <c r="A58" s="944"/>
      <c r="B58" s="169">
        <v>75412</v>
      </c>
      <c r="C58" s="169"/>
      <c r="D58" s="216" t="s">
        <v>112</v>
      </c>
      <c r="E58" s="177">
        <f>E59</f>
        <v>30000</v>
      </c>
    </row>
    <row r="59" spans="1:6" ht="36" x14ac:dyDescent="0.25">
      <c r="A59" s="945"/>
      <c r="B59" s="217"/>
      <c r="C59" s="218">
        <v>2820</v>
      </c>
      <c r="D59" s="219" t="s">
        <v>113</v>
      </c>
      <c r="E59" s="220">
        <v>30000</v>
      </c>
      <c r="F59" s="221"/>
    </row>
    <row r="60" spans="1:6" x14ac:dyDescent="0.25">
      <c r="A60" s="945"/>
      <c r="B60" s="169">
        <v>75415</v>
      </c>
      <c r="C60" s="200"/>
      <c r="D60" s="577" t="s">
        <v>258</v>
      </c>
      <c r="E60" s="578">
        <f>E61</f>
        <v>60000</v>
      </c>
      <c r="F60" s="221"/>
    </row>
    <row r="61" spans="1:6" ht="48" x14ac:dyDescent="0.25">
      <c r="A61" s="945"/>
      <c r="B61" s="217"/>
      <c r="C61" s="218">
        <v>2360</v>
      </c>
      <c r="D61" s="214" t="s">
        <v>114</v>
      </c>
      <c r="E61" s="579">
        <v>60000</v>
      </c>
      <c r="F61" s="221"/>
    </row>
    <row r="62" spans="1:6" x14ac:dyDescent="0.25">
      <c r="A62" s="580">
        <v>801</v>
      </c>
      <c r="B62" s="167"/>
      <c r="C62" s="581"/>
      <c r="D62" s="198" t="s">
        <v>64</v>
      </c>
      <c r="E62" s="582">
        <f>E63</f>
        <v>185932.22</v>
      </c>
      <c r="F62" s="221"/>
    </row>
    <row r="63" spans="1:6" x14ac:dyDescent="0.25">
      <c r="A63" s="686"/>
      <c r="B63" s="689">
        <v>80195</v>
      </c>
      <c r="C63" s="200"/>
      <c r="D63" s="577" t="s">
        <v>118</v>
      </c>
      <c r="E63" s="578">
        <f>E64+E65+E66</f>
        <v>185932.22</v>
      </c>
      <c r="F63" s="221"/>
    </row>
    <row r="64" spans="1:6" ht="60" x14ac:dyDescent="0.25">
      <c r="A64" s="690"/>
      <c r="B64" s="691"/>
      <c r="C64" s="575">
        <v>2007</v>
      </c>
      <c r="D64" s="206" t="s">
        <v>372</v>
      </c>
      <c r="E64" s="576">
        <v>151741</v>
      </c>
      <c r="F64" s="221"/>
    </row>
    <row r="65" spans="1:6" ht="60" x14ac:dyDescent="0.25">
      <c r="A65" s="690"/>
      <c r="B65" s="691"/>
      <c r="C65" s="575">
        <v>2009</v>
      </c>
      <c r="D65" s="206" t="s">
        <v>372</v>
      </c>
      <c r="E65" s="576">
        <v>17691.22</v>
      </c>
      <c r="F65" s="221"/>
    </row>
    <row r="66" spans="1:6" ht="48" x14ac:dyDescent="0.25">
      <c r="A66" s="687"/>
      <c r="B66" s="688"/>
      <c r="C66" s="575">
        <v>2360</v>
      </c>
      <c r="D66" s="206" t="s">
        <v>114</v>
      </c>
      <c r="E66" s="576">
        <v>16500</v>
      </c>
      <c r="F66" s="221"/>
    </row>
    <row r="67" spans="1:6" s="140" customFormat="1" ht="12" x14ac:dyDescent="0.25">
      <c r="A67" s="692">
        <v>851</v>
      </c>
      <c r="B67" s="693"/>
      <c r="C67" s="573"/>
      <c r="D67" s="574" t="s">
        <v>92</v>
      </c>
      <c r="E67" s="182">
        <f>E68+E70</f>
        <v>58000</v>
      </c>
    </row>
    <row r="68" spans="1:6" s="140" customFormat="1" ht="12" x14ac:dyDescent="0.25">
      <c r="A68" s="222"/>
      <c r="B68" s="240">
        <v>85154</v>
      </c>
      <c r="C68" s="143"/>
      <c r="D68" s="144" t="s">
        <v>93</v>
      </c>
      <c r="E68" s="145">
        <f>E69</f>
        <v>48000</v>
      </c>
    </row>
    <row r="69" spans="1:6" s="140" customFormat="1" ht="48" x14ac:dyDescent="0.25">
      <c r="A69" s="223"/>
      <c r="B69" s="146"/>
      <c r="C69" s="213">
        <v>2360</v>
      </c>
      <c r="D69" s="214" t="s">
        <v>114</v>
      </c>
      <c r="E69" s="224">
        <v>48000</v>
      </c>
      <c r="F69" s="139"/>
    </row>
    <row r="70" spans="1:6" s="140" customFormat="1" ht="12" x14ac:dyDescent="0.25">
      <c r="A70" s="583"/>
      <c r="B70" s="200">
        <v>85195</v>
      </c>
      <c r="C70" s="201"/>
      <c r="D70" s="577" t="s">
        <v>118</v>
      </c>
      <c r="E70" s="585">
        <f>E71</f>
        <v>10000</v>
      </c>
      <c r="F70" s="139"/>
    </row>
    <row r="71" spans="1:6" s="140" customFormat="1" ht="48" x14ac:dyDescent="0.25">
      <c r="A71" s="583"/>
      <c r="B71" s="589"/>
      <c r="C71" s="213">
        <v>2360</v>
      </c>
      <c r="D71" s="214" t="s">
        <v>114</v>
      </c>
      <c r="E71" s="590">
        <v>10000</v>
      </c>
      <c r="F71" s="139"/>
    </row>
    <row r="72" spans="1:6" s="140" customFormat="1" ht="12" x14ac:dyDescent="0.25">
      <c r="A72" s="581">
        <v>853</v>
      </c>
      <c r="B72" s="591"/>
      <c r="C72" s="592"/>
      <c r="D72" s="198" t="s">
        <v>264</v>
      </c>
      <c r="E72" s="593">
        <f>E73</f>
        <v>4000</v>
      </c>
      <c r="F72" s="139"/>
    </row>
    <row r="73" spans="1:6" s="140" customFormat="1" ht="12" x14ac:dyDescent="0.25">
      <c r="A73" s="946"/>
      <c r="B73" s="200">
        <v>85395</v>
      </c>
      <c r="C73" s="201"/>
      <c r="D73" s="577" t="s">
        <v>118</v>
      </c>
      <c r="E73" s="585">
        <f>E74</f>
        <v>4000</v>
      </c>
      <c r="F73" s="139"/>
    </row>
    <row r="74" spans="1:6" s="140" customFormat="1" ht="48" x14ac:dyDescent="0.25">
      <c r="A74" s="947"/>
      <c r="B74" s="204"/>
      <c r="C74" s="213">
        <v>2360</v>
      </c>
      <c r="D74" s="214" t="s">
        <v>114</v>
      </c>
      <c r="E74" s="584">
        <v>4000</v>
      </c>
      <c r="F74" s="139"/>
    </row>
    <row r="75" spans="1:6" s="140" customFormat="1" ht="12" x14ac:dyDescent="0.25">
      <c r="A75" s="225">
        <v>921</v>
      </c>
      <c r="B75" s="225"/>
      <c r="C75" s="226"/>
      <c r="D75" s="227" t="s">
        <v>81</v>
      </c>
      <c r="E75" s="228">
        <f>E78+E76</f>
        <v>109000</v>
      </c>
    </row>
    <row r="76" spans="1:6" s="140" customFormat="1" ht="12" x14ac:dyDescent="0.25">
      <c r="A76" s="594"/>
      <c r="B76" s="597">
        <v>92105</v>
      </c>
      <c r="C76" s="598"/>
      <c r="D76" s="599" t="s">
        <v>259</v>
      </c>
      <c r="E76" s="232">
        <f>E77</f>
        <v>9000</v>
      </c>
    </row>
    <row r="77" spans="1:6" s="140" customFormat="1" ht="48" x14ac:dyDescent="0.25">
      <c r="A77" s="595"/>
      <c r="B77" s="600"/>
      <c r="C77" s="153">
        <v>2360</v>
      </c>
      <c r="D77" s="154" t="s">
        <v>114</v>
      </c>
      <c r="E77" s="601">
        <v>9000</v>
      </c>
    </row>
    <row r="78" spans="1:6" s="140" customFormat="1" ht="12" x14ac:dyDescent="0.25">
      <c r="A78" s="595"/>
      <c r="B78" s="229">
        <v>92120</v>
      </c>
      <c r="C78" s="230"/>
      <c r="D78" s="231" t="s">
        <v>115</v>
      </c>
      <c r="E78" s="232">
        <f>E79</f>
        <v>100000</v>
      </c>
    </row>
    <row r="79" spans="1:6" s="140" customFormat="1" ht="48" x14ac:dyDescent="0.25">
      <c r="A79" s="596"/>
      <c r="B79" s="146"/>
      <c r="C79" s="233">
        <v>2720</v>
      </c>
      <c r="D79" s="234" t="s">
        <v>116</v>
      </c>
      <c r="E79" s="235">
        <v>100000</v>
      </c>
      <c r="F79" s="139"/>
    </row>
    <row r="80" spans="1:6" s="140" customFormat="1" ht="12" x14ac:dyDescent="0.25">
      <c r="A80" s="134">
        <v>926</v>
      </c>
      <c r="B80" s="236"/>
      <c r="C80" s="237"/>
      <c r="D80" s="238" t="s">
        <v>117</v>
      </c>
      <c r="E80" s="239">
        <f>E81</f>
        <v>170000</v>
      </c>
    </row>
    <row r="81" spans="1:6" s="140" customFormat="1" ht="12" x14ac:dyDescent="0.25">
      <c r="A81" s="146"/>
      <c r="B81" s="240">
        <v>92695</v>
      </c>
      <c r="C81" s="241"/>
      <c r="D81" s="242" t="s">
        <v>118</v>
      </c>
      <c r="E81" s="243">
        <f>E82</f>
        <v>170000</v>
      </c>
    </row>
    <row r="82" spans="1:6" s="140" customFormat="1" ht="48.75" thickBot="1" x14ac:dyDescent="0.3">
      <c r="A82" s="244"/>
      <c r="B82" s="244"/>
      <c r="C82" s="153">
        <v>2360</v>
      </c>
      <c r="D82" s="154" t="s">
        <v>114</v>
      </c>
      <c r="E82" s="155">
        <v>170000</v>
      </c>
      <c r="F82" s="139"/>
    </row>
    <row r="83" spans="1:6" ht="18" customHeight="1" thickBot="1" x14ac:dyDescent="0.3">
      <c r="A83" s="939" t="s">
        <v>35</v>
      </c>
      <c r="B83" s="940"/>
      <c r="C83" s="940"/>
      <c r="D83" s="941"/>
      <c r="E83" s="245">
        <f>E41+E8</f>
        <v>6439174.4199999999</v>
      </c>
      <c r="F83" s="133"/>
    </row>
    <row r="84" spans="1:6" ht="45" customHeight="1" x14ac:dyDescent="0.25">
      <c r="A84" s="246" t="s">
        <v>119</v>
      </c>
      <c r="B84" s="122"/>
      <c r="C84" s="122"/>
      <c r="D84" s="122"/>
      <c r="E84" s="122"/>
    </row>
    <row r="85" spans="1:6" ht="57.75" customHeight="1" x14ac:dyDescent="0.25">
      <c r="A85" s="124" t="s">
        <v>37</v>
      </c>
      <c r="B85" s="124" t="s">
        <v>21</v>
      </c>
      <c r="C85" s="125" t="s">
        <v>6</v>
      </c>
      <c r="D85" s="126" t="s">
        <v>74</v>
      </c>
      <c r="E85" s="247" t="s">
        <v>120</v>
      </c>
    </row>
    <row r="86" spans="1:6" s="130" customFormat="1" ht="25.5" customHeight="1" thickBot="1" x14ac:dyDescent="0.3">
      <c r="A86" s="128" t="s">
        <v>76</v>
      </c>
      <c r="B86" s="942" t="s">
        <v>77</v>
      </c>
      <c r="C86" s="942"/>
      <c r="D86" s="942"/>
      <c r="E86" s="248">
        <f>E87</f>
        <v>142022.59</v>
      </c>
    </row>
    <row r="87" spans="1:6" ht="21" customHeight="1" x14ac:dyDescent="0.25">
      <c r="A87" s="249" t="s">
        <v>8</v>
      </c>
      <c r="B87" s="943" t="s">
        <v>86</v>
      </c>
      <c r="C87" s="943"/>
      <c r="D87" s="943"/>
      <c r="E87" s="250">
        <f>E89</f>
        <v>142022.59</v>
      </c>
    </row>
    <row r="88" spans="1:6" ht="48.75" hidden="1" thickBot="1" x14ac:dyDescent="0.3">
      <c r="A88" s="251"/>
      <c r="B88" s="252"/>
      <c r="C88" s="253">
        <v>6239</v>
      </c>
      <c r="D88" s="254" t="s">
        <v>121</v>
      </c>
      <c r="E88" s="255">
        <v>0</v>
      </c>
    </row>
    <row r="89" spans="1:6" s="140" customFormat="1" ht="12" x14ac:dyDescent="0.25">
      <c r="A89" s="181">
        <v>900</v>
      </c>
      <c r="B89" s="560"/>
      <c r="C89" s="561"/>
      <c r="D89" s="562" t="s">
        <v>95</v>
      </c>
      <c r="E89" s="559">
        <f>E90</f>
        <v>142022.59</v>
      </c>
    </row>
    <row r="90" spans="1:6" s="140" customFormat="1" ht="12" x14ac:dyDescent="0.25">
      <c r="A90" s="586"/>
      <c r="B90" s="587">
        <v>90013</v>
      </c>
      <c r="C90" s="588"/>
      <c r="D90" s="157" t="s">
        <v>98</v>
      </c>
      <c r="E90" s="158">
        <f>E91</f>
        <v>142022.59</v>
      </c>
    </row>
    <row r="91" spans="1:6" s="140" customFormat="1" ht="36.75" thickBot="1" x14ac:dyDescent="0.3">
      <c r="A91" s="696"/>
      <c r="B91" s="589"/>
      <c r="C91" s="697">
        <v>6300</v>
      </c>
      <c r="D91" s="698" t="s">
        <v>89</v>
      </c>
      <c r="E91" s="699">
        <v>142022.59</v>
      </c>
      <c r="F91" s="139"/>
    </row>
    <row r="92" spans="1:6" s="140" customFormat="1" ht="24" customHeight="1" thickBot="1" x14ac:dyDescent="0.3">
      <c r="A92" s="700" t="s">
        <v>102</v>
      </c>
      <c r="B92" s="950" t="s">
        <v>103</v>
      </c>
      <c r="C92" s="950"/>
      <c r="D92" s="950"/>
      <c r="E92" s="708">
        <f>E93</f>
        <v>51000</v>
      </c>
      <c r="F92" s="139"/>
    </row>
    <row r="93" spans="1:6" s="140" customFormat="1" ht="18.75" customHeight="1" x14ac:dyDescent="0.25">
      <c r="A93" s="695" t="s">
        <v>8</v>
      </c>
      <c r="B93" s="951" t="s">
        <v>86</v>
      </c>
      <c r="C93" s="951"/>
      <c r="D93" s="951"/>
      <c r="E93" s="709">
        <f>E94</f>
        <v>51000</v>
      </c>
      <c r="F93" s="139"/>
    </row>
    <row r="94" spans="1:6" s="140" customFormat="1" ht="12.75" x14ac:dyDescent="0.25">
      <c r="A94" s="703">
        <v>900</v>
      </c>
      <c r="B94" s="704"/>
      <c r="C94" s="705"/>
      <c r="D94" s="581" t="s">
        <v>374</v>
      </c>
      <c r="E94" s="685">
        <f>E95+E97</f>
        <v>51000</v>
      </c>
      <c r="F94" s="139"/>
    </row>
    <row r="95" spans="1:6" s="140" customFormat="1" ht="12" x14ac:dyDescent="0.25">
      <c r="A95" s="694"/>
      <c r="B95" s="701">
        <v>90001</v>
      </c>
      <c r="C95" s="701"/>
      <c r="D95" s="702" t="s">
        <v>373</v>
      </c>
      <c r="E95" s="585">
        <f>E96</f>
        <v>30000</v>
      </c>
      <c r="F95" s="139"/>
    </row>
    <row r="96" spans="1:6" s="140" customFormat="1" ht="48" x14ac:dyDescent="0.25">
      <c r="A96" s="694"/>
      <c r="B96" s="204"/>
      <c r="C96" s="706">
        <v>6230</v>
      </c>
      <c r="D96" s="707" t="s">
        <v>375</v>
      </c>
      <c r="E96" s="584">
        <v>30000</v>
      </c>
      <c r="F96" s="139"/>
    </row>
    <row r="97" spans="1:6" s="140" customFormat="1" ht="12" x14ac:dyDescent="0.25">
      <c r="A97" s="694"/>
      <c r="B97" s="701">
        <v>90005</v>
      </c>
      <c r="C97" s="701"/>
      <c r="D97" s="702" t="s">
        <v>376</v>
      </c>
      <c r="E97" s="585">
        <f>E98</f>
        <v>21000</v>
      </c>
      <c r="F97" s="139"/>
    </row>
    <row r="98" spans="1:6" s="140" customFormat="1" ht="48" x14ac:dyDescent="0.25">
      <c r="A98" s="694"/>
      <c r="B98" s="204"/>
      <c r="C98" s="706">
        <v>6230</v>
      </c>
      <c r="D98" s="707" t="s">
        <v>375</v>
      </c>
      <c r="E98" s="584">
        <v>21000</v>
      </c>
      <c r="F98" s="139"/>
    </row>
    <row r="99" spans="1:6" ht="30" customHeight="1" x14ac:dyDescent="0.25">
      <c r="A99" s="934" t="s">
        <v>35</v>
      </c>
      <c r="B99" s="935"/>
      <c r="C99" s="935"/>
      <c r="D99" s="936"/>
      <c r="E99" s="797">
        <f>E86+E92</f>
        <v>193022.59</v>
      </c>
    </row>
    <row r="100" spans="1:6" ht="24" customHeight="1" x14ac:dyDescent="0.25">
      <c r="A100" s="931" t="s">
        <v>419</v>
      </c>
      <c r="B100" s="932"/>
      <c r="C100" s="932"/>
      <c r="D100" s="933"/>
      <c r="E100" s="813">
        <f>E99+E83</f>
        <v>6632197.0099999998</v>
      </c>
    </row>
  </sheetData>
  <sheetProtection selectLockedCells="1" selectUnlockedCells="1"/>
  <mergeCells count="29">
    <mergeCell ref="B8:D8"/>
    <mergeCell ref="D1:E1"/>
    <mergeCell ref="D2:E2"/>
    <mergeCell ref="D3:E3"/>
    <mergeCell ref="A5:E5"/>
    <mergeCell ref="A6:E6"/>
    <mergeCell ref="B50:D50"/>
    <mergeCell ref="B9:D9"/>
    <mergeCell ref="A11:A16"/>
    <mergeCell ref="B17:D17"/>
    <mergeCell ref="A22:A25"/>
    <mergeCell ref="B34:D34"/>
    <mergeCell ref="A36:A37"/>
    <mergeCell ref="B41:D41"/>
    <mergeCell ref="B42:D42"/>
    <mergeCell ref="A44:A49"/>
    <mergeCell ref="A30:A33"/>
    <mergeCell ref="A19:A20"/>
    <mergeCell ref="A100:D100"/>
    <mergeCell ref="A99:D99"/>
    <mergeCell ref="A52:A53"/>
    <mergeCell ref="A83:D83"/>
    <mergeCell ref="B86:D86"/>
    <mergeCell ref="B87:D87"/>
    <mergeCell ref="A58:A61"/>
    <mergeCell ref="A73:A74"/>
    <mergeCell ref="A55:A56"/>
    <mergeCell ref="B92:D92"/>
    <mergeCell ref="B93:D93"/>
  </mergeCells>
  <pageMargins left="1.3779527559055118" right="0" top="0.27559055118110237" bottom="0.55118110236220474" header="0.11811023622047245" footer="0.19685039370078741"/>
  <pageSetup paperSize="9" orientation="portrait" useFirstPageNumber="1" r:id="rId1"/>
  <headerFooter alignWithMargins="0">
    <oddFooter>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B16" sqref="B16"/>
    </sheetView>
  </sheetViews>
  <sheetFormatPr defaultRowHeight="12.75" x14ac:dyDescent="0.2"/>
  <cols>
    <col min="1" max="1" width="4.140625" style="256" customWidth="1"/>
    <col min="2" max="2" width="37.28515625" style="256" customWidth="1"/>
    <col min="3" max="3" width="20.7109375" style="256" customWidth="1"/>
    <col min="4" max="4" width="15.7109375" style="256" customWidth="1"/>
    <col min="5" max="5" width="17.140625" style="256" customWidth="1"/>
    <col min="6" max="6" width="18.140625" style="256" customWidth="1"/>
    <col min="7" max="7" width="23" style="256" customWidth="1"/>
    <col min="8" max="16384" width="9.140625" style="256"/>
  </cols>
  <sheetData>
    <row r="1" spans="1:7" x14ac:dyDescent="0.2">
      <c r="F1" s="978" t="s">
        <v>361</v>
      </c>
      <c r="G1" s="978"/>
    </row>
    <row r="2" spans="1:7" x14ac:dyDescent="0.2">
      <c r="F2" s="978" t="s">
        <v>18</v>
      </c>
      <c r="G2" s="978"/>
    </row>
    <row r="3" spans="1:7" x14ac:dyDescent="0.2">
      <c r="F3" s="979" t="s">
        <v>292</v>
      </c>
      <c r="G3" s="979"/>
    </row>
    <row r="5" spans="1:7" ht="15.75" x14ac:dyDescent="0.2">
      <c r="A5" s="980" t="s">
        <v>293</v>
      </c>
      <c r="B5" s="980"/>
      <c r="C5" s="980"/>
      <c r="D5" s="980"/>
      <c r="E5" s="980"/>
      <c r="F5" s="980"/>
      <c r="G5" s="980"/>
    </row>
    <row r="6" spans="1:7" s="257" customFormat="1" ht="13.5" customHeight="1" x14ac:dyDescent="0.25">
      <c r="A6" s="981" t="s">
        <v>5</v>
      </c>
      <c r="B6" s="977" t="s">
        <v>122</v>
      </c>
      <c r="C6" s="982" t="s">
        <v>123</v>
      </c>
      <c r="D6" s="982" t="s">
        <v>124</v>
      </c>
      <c r="E6" s="983" t="s">
        <v>125</v>
      </c>
      <c r="F6" s="983"/>
      <c r="G6" s="983"/>
    </row>
    <row r="7" spans="1:7" s="257" customFormat="1" ht="13.5" customHeight="1" x14ac:dyDescent="0.25">
      <c r="A7" s="981"/>
      <c r="B7" s="977"/>
      <c r="C7" s="982"/>
      <c r="D7" s="982"/>
      <c r="E7" s="977" t="s">
        <v>126</v>
      </c>
      <c r="F7" s="977"/>
      <c r="G7" s="977" t="s">
        <v>127</v>
      </c>
    </row>
    <row r="8" spans="1:7" s="257" customFormat="1" ht="45" x14ac:dyDescent="0.25">
      <c r="A8" s="981"/>
      <c r="B8" s="977"/>
      <c r="C8" s="982"/>
      <c r="D8" s="982"/>
      <c r="E8" s="258" t="s">
        <v>128</v>
      </c>
      <c r="F8" s="259" t="s">
        <v>129</v>
      </c>
      <c r="G8" s="977"/>
    </row>
    <row r="9" spans="1:7" s="257" customFormat="1" x14ac:dyDescent="0.25">
      <c r="A9" s="260">
        <v>1</v>
      </c>
      <c r="B9" s="260">
        <v>2</v>
      </c>
      <c r="C9" s="261">
        <v>4</v>
      </c>
      <c r="D9" s="261">
        <v>6</v>
      </c>
      <c r="E9" s="260">
        <v>7</v>
      </c>
      <c r="F9" s="260">
        <v>8</v>
      </c>
      <c r="G9" s="260">
        <v>9</v>
      </c>
    </row>
    <row r="10" spans="1:7" s="257" customFormat="1" ht="27" customHeight="1" x14ac:dyDescent="0.25">
      <c r="A10" s="262" t="s">
        <v>8</v>
      </c>
      <c r="B10" s="263" t="s">
        <v>130</v>
      </c>
      <c r="C10" s="264">
        <f>1703000+C13+C14+C15</f>
        <v>1905667.2</v>
      </c>
      <c r="D10" s="264">
        <f>1705000+C13+C14+C15</f>
        <v>1907667.2</v>
      </c>
      <c r="E10" s="265">
        <f>D10-G10</f>
        <v>1895667.2</v>
      </c>
      <c r="F10" s="265">
        <v>411800</v>
      </c>
      <c r="G10" s="266">
        <v>12000</v>
      </c>
    </row>
    <row r="11" spans="1:7" s="257" customFormat="1" ht="12" customHeight="1" x14ac:dyDescent="0.25">
      <c r="A11" s="267"/>
      <c r="B11" s="268" t="s">
        <v>125</v>
      </c>
      <c r="C11" s="264"/>
      <c r="D11" s="264"/>
      <c r="E11" s="265"/>
      <c r="F11" s="265"/>
      <c r="G11" s="266"/>
    </row>
    <row r="12" spans="1:7" s="257" customFormat="1" ht="24" customHeight="1" x14ac:dyDescent="0.25">
      <c r="A12" s="267"/>
      <c r="B12" s="268" t="s">
        <v>278</v>
      </c>
      <c r="C12" s="269"/>
      <c r="D12" s="264"/>
      <c r="E12" s="265"/>
      <c r="F12" s="265"/>
      <c r="G12" s="266"/>
    </row>
    <row r="13" spans="1:7" s="257" customFormat="1" ht="31.5" hidden="1" customHeight="1" x14ac:dyDescent="0.25">
      <c r="A13" s="267"/>
      <c r="B13" s="563" t="s">
        <v>369</v>
      </c>
      <c r="C13" s="269"/>
      <c r="D13" s="264"/>
      <c r="E13" s="265"/>
      <c r="F13" s="265"/>
      <c r="G13" s="266"/>
    </row>
    <row r="14" spans="1:7" s="257" customFormat="1" ht="31.5" hidden="1" customHeight="1" x14ac:dyDescent="0.25">
      <c r="A14" s="267"/>
      <c r="B14" s="564" t="s">
        <v>370</v>
      </c>
      <c r="C14" s="269"/>
      <c r="D14" s="264"/>
      <c r="E14" s="265"/>
      <c r="F14" s="265"/>
      <c r="G14" s="266"/>
    </row>
    <row r="15" spans="1:7" s="257" customFormat="1" ht="39.75" customHeight="1" x14ac:dyDescent="0.25">
      <c r="A15" s="267"/>
      <c r="B15" s="565" t="s">
        <v>420</v>
      </c>
      <c r="C15" s="269">
        <v>202667.2</v>
      </c>
      <c r="D15" s="264"/>
      <c r="E15" s="265"/>
      <c r="F15" s="265"/>
      <c r="G15" s="266"/>
    </row>
    <row r="16" spans="1:7" s="257" customFormat="1" ht="19.5" customHeight="1" x14ac:dyDescent="0.25">
      <c r="A16" s="270"/>
      <c r="B16" s="271" t="s">
        <v>131</v>
      </c>
      <c r="C16" s="272">
        <f>C10</f>
        <v>1905667.2</v>
      </c>
      <c r="D16" s="272">
        <f t="shared" ref="D16:G16" si="0">D10</f>
        <v>1907667.2</v>
      </c>
      <c r="E16" s="272">
        <f t="shared" si="0"/>
        <v>1895667.2</v>
      </c>
      <c r="F16" s="272">
        <f t="shared" si="0"/>
        <v>411800</v>
      </c>
      <c r="G16" s="272">
        <f t="shared" si="0"/>
        <v>12000</v>
      </c>
    </row>
    <row r="17" spans="1:7" s="257" customFormat="1" ht="39" customHeight="1" x14ac:dyDescent="0.25">
      <c r="A17" s="274" t="s">
        <v>10</v>
      </c>
      <c r="B17" s="263" t="s">
        <v>132</v>
      </c>
      <c r="C17" s="264">
        <v>1360000</v>
      </c>
      <c r="D17" s="264">
        <v>1360000</v>
      </c>
      <c r="E17" s="265">
        <f>D17</f>
        <v>1360000</v>
      </c>
      <c r="F17" s="265">
        <v>370000</v>
      </c>
      <c r="G17" s="275">
        <v>0</v>
      </c>
    </row>
    <row r="18" spans="1:7" s="257" customFormat="1" ht="18.75" customHeight="1" x14ac:dyDescent="0.25">
      <c r="A18" s="276"/>
      <c r="B18" s="268" t="s">
        <v>125</v>
      </c>
      <c r="C18" s="277"/>
      <c r="D18" s="264"/>
      <c r="E18" s="265"/>
      <c r="F18" s="265"/>
      <c r="G18" s="266"/>
    </row>
    <row r="19" spans="1:7" s="257" customFormat="1" ht="22.5" customHeight="1" x14ac:dyDescent="0.25">
      <c r="A19" s="276"/>
      <c r="B19" s="570" t="s">
        <v>278</v>
      </c>
      <c r="C19" s="680">
        <f>C20</f>
        <v>150000</v>
      </c>
      <c r="D19" s="566"/>
      <c r="E19" s="567"/>
      <c r="F19" s="567"/>
      <c r="G19" s="568"/>
    </row>
    <row r="20" spans="1:7" s="257" customFormat="1" ht="30" customHeight="1" x14ac:dyDescent="0.25">
      <c r="A20" s="276"/>
      <c r="B20" s="569" t="s">
        <v>371</v>
      </c>
      <c r="C20" s="278">
        <v>150000</v>
      </c>
      <c r="D20" s="279"/>
      <c r="E20" s="280"/>
      <c r="F20" s="280"/>
      <c r="G20" s="281"/>
    </row>
    <row r="21" spans="1:7" s="257" customFormat="1" ht="22.5" customHeight="1" x14ac:dyDescent="0.25">
      <c r="A21" s="282"/>
      <c r="B21" s="283" t="s">
        <v>133</v>
      </c>
      <c r="C21" s="284">
        <f>C17</f>
        <v>1360000</v>
      </c>
      <c r="D21" s="284">
        <f>D17</f>
        <v>1360000</v>
      </c>
      <c r="E21" s="285">
        <f>E17</f>
        <v>1360000</v>
      </c>
      <c r="F21" s="285">
        <f>F17</f>
        <v>370000</v>
      </c>
      <c r="G21" s="273">
        <f>G17</f>
        <v>0</v>
      </c>
    </row>
    <row r="22" spans="1:7" s="257" customFormat="1" ht="24.75" customHeight="1" x14ac:dyDescent="0.25">
      <c r="A22" s="286"/>
      <c r="B22" s="287" t="s">
        <v>63</v>
      </c>
      <c r="C22" s="288">
        <f>C16+C21</f>
        <v>3265667.2</v>
      </c>
      <c r="D22" s="288">
        <f t="shared" ref="D22:G22" si="1">D16+D21</f>
        <v>3267667.2</v>
      </c>
      <c r="E22" s="288">
        <f t="shared" si="1"/>
        <v>3255667.2</v>
      </c>
      <c r="F22" s="288">
        <f t="shared" si="1"/>
        <v>781800</v>
      </c>
      <c r="G22" s="288">
        <f t="shared" si="1"/>
        <v>12000</v>
      </c>
    </row>
    <row r="23" spans="1:7" x14ac:dyDescent="0.2">
      <c r="C23" s="289"/>
    </row>
    <row r="24" spans="1:7" x14ac:dyDescent="0.2">
      <c r="C24" s="290"/>
      <c r="D24" s="290"/>
      <c r="E24" s="290"/>
      <c r="F24" s="290"/>
      <c r="G24" s="291"/>
    </row>
  </sheetData>
  <sheetProtection selectLockedCells="1" selectUnlockedCells="1"/>
  <mergeCells count="11">
    <mergeCell ref="G7:G8"/>
    <mergeCell ref="F1:G1"/>
    <mergeCell ref="F2:G2"/>
    <mergeCell ref="F3:G3"/>
    <mergeCell ref="A5:G5"/>
    <mergeCell ref="A6:A8"/>
    <mergeCell ref="B6:B8"/>
    <mergeCell ref="C6:C8"/>
    <mergeCell ref="D6:D8"/>
    <mergeCell ref="E6:G6"/>
    <mergeCell ref="E7:F7"/>
  </mergeCells>
  <pageMargins left="0.47244094488188981" right="0.31496062992125984" top="0.98425196850393704" bottom="0.98425196850393704" header="0.51181102362204722" footer="0.51181102362204722"/>
  <pageSetup paperSize="9" scale="93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14</vt:i4>
      </vt:variant>
      <vt:variant>
        <vt:lpstr>Zakresy nazwane</vt:lpstr>
      </vt:variant>
      <vt:variant>
        <vt:i4>8</vt:i4>
      </vt:variant>
    </vt:vector>
  </HeadingPairs>
  <TitlesOfParts>
    <vt:vector size="22" baseType="lpstr">
      <vt:lpstr>Zal. nr 1</vt:lpstr>
      <vt:lpstr>Zał. nr 2</vt:lpstr>
      <vt:lpstr>Zał. nr 3</vt:lpstr>
      <vt:lpstr>Zał. nr 4</vt:lpstr>
      <vt:lpstr>Zał. Nr 5</vt:lpstr>
      <vt:lpstr>Zał.Nr 6.</vt:lpstr>
      <vt:lpstr>Zał. Nr 7</vt:lpstr>
      <vt:lpstr>zał nr 8</vt:lpstr>
      <vt:lpstr>zał.nr 9</vt:lpstr>
      <vt:lpstr>Zał. nr 10.</vt:lpstr>
      <vt:lpstr>Zał. nr 11</vt:lpstr>
      <vt:lpstr>Zal. nr 12 przedsz.</vt:lpstr>
      <vt:lpstr>Tabela nr 1.</vt:lpstr>
      <vt:lpstr>Tabela Nr 2</vt:lpstr>
      <vt:lpstr>'Tabela nr 1.'!Tytuły_wydruku</vt:lpstr>
      <vt:lpstr>'Zal. nr 1'!Tytuły_wydruku</vt:lpstr>
      <vt:lpstr>'Zal. nr 12 przedsz.'!Tytuły_wydruku</vt:lpstr>
      <vt:lpstr>'zał nr 8'!Tytuły_wydruku</vt:lpstr>
      <vt:lpstr>'Zał. nr 2'!Tytuły_wydruku</vt:lpstr>
      <vt:lpstr>'Zał. nr 4'!Tytuły_wydruku</vt:lpstr>
      <vt:lpstr>'Zał. Nr 5'!Tytuły_wydruku</vt:lpstr>
      <vt:lpstr>'Zał. Nr 7'!Tytuły_wydruku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2017-11-17T09:04:37Z</cp:lastPrinted>
  <dcterms:created xsi:type="dcterms:W3CDTF">2016-10-20T10:54:30Z</dcterms:created>
  <dcterms:modified xsi:type="dcterms:W3CDTF">2017-11-17T09:10:06Z</dcterms:modified>
</cp:coreProperties>
</file>