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 activeTab="2"/>
  </bookViews>
  <sheets>
    <sheet name="Zał.nr 4" sheetId="18" r:id="rId1"/>
    <sheet name="Zał. nr 5" sheetId="20" r:id="rId2"/>
    <sheet name="Zał. nr 6" sheetId="21" r:id="rId3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D25" i="21" l="1"/>
  <c r="E25" i="21"/>
  <c r="F25" i="21"/>
  <c r="C25" i="21"/>
  <c r="D24" i="21" l="1"/>
  <c r="E24" i="21"/>
  <c r="F24" i="21"/>
  <c r="C24" i="21"/>
  <c r="G20" i="21" l="1"/>
  <c r="G25" i="21" s="1"/>
  <c r="D20" i="21"/>
  <c r="C20" i="21"/>
  <c r="C18" i="21"/>
  <c r="F16" i="21"/>
  <c r="F20" i="21" s="1"/>
  <c r="E16" i="21"/>
  <c r="E20" i="21" s="1"/>
  <c r="G15" i="21"/>
  <c r="D15" i="21"/>
  <c r="C15" i="21"/>
  <c r="C11" i="21"/>
  <c r="F9" i="21"/>
  <c r="F15" i="21" s="1"/>
  <c r="E9" i="21"/>
  <c r="E15" i="21" s="1"/>
  <c r="F19" i="20" l="1"/>
  <c r="G19" i="20"/>
  <c r="H19" i="20"/>
  <c r="I19" i="20"/>
  <c r="J19" i="20"/>
  <c r="E19" i="20"/>
  <c r="F16" i="20"/>
  <c r="F15" i="20" s="1"/>
  <c r="I16" i="20"/>
  <c r="I15" i="20" s="1"/>
  <c r="J16" i="20"/>
  <c r="J15" i="20" s="1"/>
  <c r="H16" i="20"/>
  <c r="H15" i="20" s="1"/>
  <c r="G17" i="20"/>
  <c r="G16" i="20" s="1"/>
  <c r="G15" i="20" s="1"/>
  <c r="H11" i="20"/>
  <c r="I12" i="20"/>
  <c r="I11" i="20" s="1"/>
  <c r="H12" i="20"/>
  <c r="J14" i="20"/>
  <c r="J12" i="20" s="1"/>
  <c r="J11" i="20" s="1"/>
  <c r="F12" i="20"/>
  <c r="F11" i="20" s="1"/>
  <c r="E12" i="20"/>
  <c r="E11" i="20" s="1"/>
  <c r="G13" i="20"/>
  <c r="G12" i="20" s="1"/>
  <c r="G11" i="20" s="1"/>
  <c r="E16" i="20"/>
  <c r="E15" i="20" s="1"/>
  <c r="I64" i="18" l="1"/>
  <c r="J64" i="18"/>
  <c r="I65" i="18"/>
  <c r="J65" i="18"/>
  <c r="H65" i="18"/>
  <c r="I9" i="18" l="1"/>
  <c r="I8" i="18" s="1"/>
  <c r="H9" i="18"/>
  <c r="H8" i="18" s="1"/>
  <c r="J12" i="18"/>
  <c r="J13" i="18"/>
  <c r="J14" i="18"/>
  <c r="J15" i="18"/>
  <c r="J16" i="18"/>
  <c r="J11" i="18"/>
  <c r="J9" i="18" s="1"/>
  <c r="J8" i="18" s="1"/>
  <c r="F9" i="18"/>
  <c r="F8" i="18" s="1"/>
  <c r="E9" i="18"/>
  <c r="E8" i="18" s="1"/>
  <c r="G10" i="18"/>
  <c r="G9" i="18" s="1"/>
  <c r="G8" i="18" s="1"/>
  <c r="I92" i="18" l="1"/>
  <c r="H92" i="18"/>
  <c r="J95" i="18"/>
  <c r="J96" i="18"/>
  <c r="J94" i="18"/>
  <c r="F92" i="18"/>
  <c r="E92" i="18"/>
  <c r="G93" i="18"/>
  <c r="G92" i="18" s="1"/>
  <c r="I30" i="18"/>
  <c r="H30" i="18"/>
  <c r="J33" i="18"/>
  <c r="J34" i="18"/>
  <c r="J35" i="18"/>
  <c r="J36" i="18"/>
  <c r="J37" i="18"/>
  <c r="J38" i="18"/>
  <c r="J39" i="18"/>
  <c r="J32" i="18"/>
  <c r="F30" i="18"/>
  <c r="E30" i="18"/>
  <c r="G31" i="18"/>
  <c r="G30" i="18" s="1"/>
  <c r="J30" i="18" l="1"/>
  <c r="J92" i="18"/>
  <c r="I57" i="18" l="1"/>
  <c r="H57" i="18"/>
  <c r="J60" i="18"/>
  <c r="J59" i="18"/>
  <c r="F57" i="18"/>
  <c r="E57" i="18"/>
  <c r="G58" i="18"/>
  <c r="G57" i="18" s="1"/>
  <c r="F17" i="18"/>
  <c r="E17" i="18"/>
  <c r="F18" i="18"/>
  <c r="E18" i="18"/>
  <c r="I97" i="18"/>
  <c r="J99" i="18"/>
  <c r="J97" i="18" s="1"/>
  <c r="H97" i="18"/>
  <c r="F97" i="18"/>
  <c r="G97" i="18"/>
  <c r="E97" i="18"/>
  <c r="G98" i="18"/>
  <c r="F77" i="18"/>
  <c r="E77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79" i="18"/>
  <c r="I77" i="18"/>
  <c r="H77" i="18"/>
  <c r="G78" i="18"/>
  <c r="G77" i="18" s="1"/>
  <c r="H64" i="18"/>
  <c r="F65" i="18"/>
  <c r="F64" i="18" s="1"/>
  <c r="E65" i="18"/>
  <c r="E64" i="18" s="1"/>
  <c r="G66" i="18"/>
  <c r="G65" i="18" s="1"/>
  <c r="G64" i="18" s="1"/>
  <c r="I61" i="18"/>
  <c r="J63" i="18"/>
  <c r="J61" i="18" s="1"/>
  <c r="H61" i="18"/>
  <c r="F61" i="18"/>
  <c r="E61" i="18"/>
  <c r="G62" i="18"/>
  <c r="G61" i="18" s="1"/>
  <c r="I41" i="18"/>
  <c r="H41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43" i="18"/>
  <c r="F41" i="18"/>
  <c r="E41" i="18"/>
  <c r="G42" i="18"/>
  <c r="G41" i="18" s="1"/>
  <c r="I25" i="18"/>
  <c r="I24" i="18" s="1"/>
  <c r="J25" i="18"/>
  <c r="J24" i="18" s="1"/>
  <c r="H25" i="18"/>
  <c r="H24" i="18" s="1"/>
  <c r="F25" i="18"/>
  <c r="F24" i="18" s="1"/>
  <c r="E25" i="18"/>
  <c r="E24" i="18" s="1"/>
  <c r="G26" i="18"/>
  <c r="G25" i="18" s="1"/>
  <c r="G24" i="18" s="1"/>
  <c r="I17" i="18"/>
  <c r="H17" i="18"/>
  <c r="I18" i="18"/>
  <c r="J18" i="18"/>
  <c r="J17" i="18" s="1"/>
  <c r="H18" i="18"/>
  <c r="G19" i="18"/>
  <c r="G18" i="18" s="1"/>
  <c r="G17" i="18" s="1"/>
  <c r="J77" i="18" l="1"/>
  <c r="G40" i="18"/>
  <c r="G100" i="18" s="1"/>
  <c r="E40" i="18"/>
  <c r="E100" i="18" s="1"/>
  <c r="H40" i="18"/>
  <c r="H100" i="18" s="1"/>
  <c r="F40" i="18"/>
  <c r="F100" i="18" s="1"/>
  <c r="I40" i="18"/>
  <c r="I100" i="18" s="1"/>
  <c r="J57" i="18"/>
  <c r="J41" i="18"/>
  <c r="J40" i="18" l="1"/>
  <c r="J100" i="18" s="1"/>
</calcChain>
</file>

<file path=xl/sharedStrings.xml><?xml version="1.0" encoding="utf-8"?>
<sst xmlns="http://schemas.openxmlformats.org/spreadsheetml/2006/main" count="186" uniqueCount="102">
  <si>
    <t>Rozdział</t>
  </si>
  <si>
    <t>Dział</t>
  </si>
  <si>
    <t>Administracja publiczna</t>
  </si>
  <si>
    <t>Urzędy wojewódzkie</t>
  </si>
  <si>
    <t>Wynagrodzenia osobowe pracowników</t>
  </si>
  <si>
    <t>Składki na ubezpieczenia społeczne</t>
  </si>
  <si>
    <t>Zakup materiałów i wyposażenia</t>
  </si>
  <si>
    <t>Zakup usług pozostałych</t>
  </si>
  <si>
    <t>Podróże służbowe krajowe</t>
  </si>
  <si>
    <t>Pomoc społeczna</t>
  </si>
  <si>
    <t>Dodatki mieszkaniowe</t>
  </si>
  <si>
    <t>Świadczenia społeczne</t>
  </si>
  <si>
    <t>Składki na ubezpieczenie zdrowotne</t>
  </si>
  <si>
    <t>Usługi opiekuńcze i specjalistyczne usługi opiekuńcze</t>
  </si>
  <si>
    <t>Rodzina</t>
  </si>
  <si>
    <t>Wynagrodzenia bezosobowe</t>
  </si>
  <si>
    <t>Zakup energii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</si>
  <si>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</si>
  <si>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</si>
  <si>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</si>
  <si>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Oświata i wychowanie</t>
  </si>
  <si>
    <t>Przedszkola</t>
  </si>
  <si>
    <t>Plan</t>
  </si>
  <si>
    <t>Pozostała działalność</t>
  </si>
  <si>
    <t>Różne opłaty i składki</t>
  </si>
  <si>
    <t>Ośrodki wsparcia</t>
  </si>
  <si>
    <t>Różne wydatki na rzecz osób fizycznych</t>
  </si>
  <si>
    <t>Zakup usług zdrowotnych</t>
  </si>
  <si>
    <t>Składki na Fundusz Pracy oraz Solidarnościowy Fundusz Wsparcia Osób Niepełnosprawnych</t>
  </si>
  <si>
    <t>Plan po zmianach</t>
  </si>
  <si>
    <t>§</t>
  </si>
  <si>
    <t>Wpływy z usług</t>
  </si>
  <si>
    <t>0830</t>
  </si>
  <si>
    <t xml:space="preserve">Plan dochodów, dotacji i wydatków związanych z realizacją zadań  z zakresu administracji rządowej i innych zadań zleconych gminie ustawami na 2020 rok </t>
  </si>
  <si>
    <t>a) plan dotacji i wydatków</t>
  </si>
  <si>
    <t>Nazwa</t>
  </si>
  <si>
    <t>Dotacje celowe otrzymane z budżetu państwa na realizację zadań bieżących z zakresu administracji rządowej oraz innych zadań zleconych gminie (związkom gmin) ustawami</t>
  </si>
  <si>
    <t xml:space="preserve">Składki na ubezpieczenia społeczne </t>
  </si>
  <si>
    <t xml:space="preserve">Urzędy naczelnych organów władzy państwowej, kontroli i ochrony prawa </t>
  </si>
  <si>
    <t>Wydatki osobowe niezaliczane do wynagrodzeń</t>
  </si>
  <si>
    <t>Dodatkowe wynagrodzenia roczne</t>
  </si>
  <si>
    <t xml:space="preserve">Opłaty z tytułu zakupu usług telekomunikacyjnych </t>
  </si>
  <si>
    <t>Szkolenia pracowników nie będących członkami korpusu służby cywilnej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</si>
  <si>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</si>
  <si>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</si>
  <si>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</si>
  <si>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OGÓŁEM:</t>
  </si>
  <si>
    <t>b) plan dochodów</t>
  </si>
  <si>
    <t xml:space="preserve"> Dochody </t>
  </si>
  <si>
    <t>Wpływy z tytułu zwrotów wypłaconych świadczeń z funduszu alimentacyjnego</t>
  </si>
  <si>
    <t>Ogółem plan dochodów:</t>
  </si>
  <si>
    <t>zmiana</t>
  </si>
  <si>
    <t>Dochody</t>
  </si>
  <si>
    <t>Wydatki</t>
  </si>
  <si>
    <t>0980</t>
  </si>
  <si>
    <t>Dotacje</t>
  </si>
  <si>
    <t>Karta Dużej Rodziny</t>
  </si>
  <si>
    <t>Wybory Prezydenta Rzeczypospolitej Polskiej</t>
  </si>
  <si>
    <t>Załącznik nr 4 do Uchwały nr XXVIII/288/2020</t>
  </si>
  <si>
    <t>Rady Miejskiej w Rogoźnie</t>
  </si>
  <si>
    <t xml:space="preserve">z dnia 29 kwietnia 2020 roku                                                  </t>
  </si>
  <si>
    <t>010</t>
  </si>
  <si>
    <t>Rolnictwo i łowiectwo</t>
  </si>
  <si>
    <t>01095</t>
  </si>
  <si>
    <t xml:space="preserve">Plan dochodów i wydatków związanych z realizacją zadań wykonywanych </t>
  </si>
  <si>
    <t>na podstawie porozumień między jednostkami samorządu terytorialnego i organami administracji rządowej w 2020 roku</t>
  </si>
  <si>
    <t>Paragraf</t>
  </si>
  <si>
    <t>Dotacje celowe otrzymane z gminy na zadania bieżące realizowane na podstawie porozumień (umów) między jedsostkami samorządu terytorialnego</t>
  </si>
  <si>
    <t>Dotacja podmiotowa z budżetu dla niepublicznej jednostki systemu oświaty</t>
  </si>
  <si>
    <t>Działalność usługowa</t>
  </si>
  <si>
    <t>Cmentarze</t>
  </si>
  <si>
    <t>Dotacje celowe otrzymane z budżetu państwa na zadania bieżące realizowane przez gminę na podstawie porozumień z organami administracji rządowej</t>
  </si>
  <si>
    <t>Załącznik nr 6 do  Uchwały Nr XXVIII/288/2020</t>
  </si>
  <si>
    <t xml:space="preserve"> z dnia 29 kwietnia 2020 roku</t>
  </si>
  <si>
    <t>PLAN PRZYCHODÓW I KOSZTÓW ZAKŁADU BUDŻETOWEGO GMINY ROGOŹNO NA 2020 ROK</t>
  </si>
  <si>
    <t>Lp.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</si>
  <si>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</si>
  <si>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</si>
  <si>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</si>
  <si>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</si>
  <si>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</si>
  <si>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</si>
  <si>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</si>
  <si>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</si>
  <si>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1.</t>
  </si>
  <si>
    <t>Zarząd Administracyjny Mienia Komunalnego</t>
  </si>
  <si>
    <t>dotacja przedmiotowa do:</t>
  </si>
  <si>
    <r>
      <t>1) Kosztów eksploatacji mieszkań komunalnych w budynkach Wspólnot Mieszkaniowych o pow. 11.233,30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37,80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</si>
  <si>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 Koszty eksploatacji lokali socjalnych 30,72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282,23 m2</t>
    </r>
  </si>
  <si>
    <r>
      <t>3) Koszty eksploatacji lokali z wyrokami eksmisji 18,24 zł/m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 1.641,85 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</si>
  <si>
    <t>RAZEM: Dział 700 Rozdział 70001</t>
  </si>
  <si>
    <t>2.</t>
  </si>
  <si>
    <t>Centrum Integracji Społecznej</t>
  </si>
  <si>
    <t>dotacja podmiotowa do:</t>
  </si>
  <si>
    <t xml:space="preserve">1) kosztów uczestników zajęć i pracowników Centrum 44 osób x 3.409,10 zł </t>
  </si>
  <si>
    <t>RAZEM: Dział 852 Rozdział 85232</t>
  </si>
  <si>
    <t>3.</t>
  </si>
  <si>
    <t>Ośrodek Sportu i Rekreacji</t>
  </si>
  <si>
    <t>z dnia 29 kwietnia 2020 roku</t>
  </si>
  <si>
    <t>dotacja na pierwsze wyposażenie w środki obrotowe</t>
  </si>
  <si>
    <t>RAZEM: Dział 926 Rozdział 92601</t>
  </si>
  <si>
    <t>Załącznik nr 5 do  Uchwały Nr XXVIII/288/2020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</si>
</sst>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_ ;\-#,##0.00\ "/>
    <numFmt numFmtId="165" formatCode="_-* #,##0.00\ _z_ł_-;\-* #,##0.00\ _z_ł_-;_-* \-??\ _z_ł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7" fillId="0" borderId="0"/>
    <xf numFmtId="0" fontId="12" fillId="0" borderId="0"/>
    <xf numFmtId="0" fontId="16" fillId="0" borderId="0"/>
    <xf numFmtId="0" fontId="2" fillId="0" borderId="0"/>
  </cellStyleXfs>
  <cellXfs count="149">
    <xf numFmtId="0" fontId="0" fillId="0" borderId="0" xfId="0"/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wrapText="1"/>
    </xf>
    <xf numFmtId="4" fontId="0" fillId="4" borderId="6" xfId="0" applyNumberFormat="1" applyFill="1" applyBorder="1"/>
    <xf numFmtId="0" fontId="8" fillId="4" borderId="6" xfId="0" applyFont="1" applyFill="1" applyBorder="1"/>
    <xf numFmtId="0" fontId="8" fillId="4" borderId="6" xfId="0" applyFont="1" applyFill="1" applyBorder="1" applyAlignment="1">
      <alignment wrapText="1"/>
    </xf>
    <xf numFmtId="4" fontId="8" fillId="4" borderId="6" xfId="0" applyNumberFormat="1" applyFont="1" applyFill="1" applyBorder="1"/>
    <xf numFmtId="0" fontId="0" fillId="0" borderId="6" xfId="0" applyBorder="1"/>
    <xf numFmtId="0" fontId="8" fillId="0" borderId="6" xfId="0" applyFont="1" applyBorder="1"/>
    <xf numFmtId="4" fontId="8" fillId="0" borderId="6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9" fillId="0" borderId="0" xfId="0" applyFont="1"/>
    <xf numFmtId="0" fontId="8" fillId="0" borderId="0" xfId="0" applyFont="1"/>
    <xf numFmtId="0" fontId="11" fillId="0" borderId="6" xfId="0" applyFont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11" fillId="4" borderId="6" xfId="0" applyFont="1" applyFill="1" applyBorder="1" applyAlignment="1">
      <alignment wrapText="1"/>
    </xf>
    <xf numFmtId="0" fontId="11" fillId="4" borderId="6" xfId="0" applyFont="1" applyFill="1" applyBorder="1"/>
    <xf numFmtId="0" fontId="11" fillId="0" borderId="6" xfId="0" applyFont="1" applyBorder="1"/>
    <xf numFmtId="49" fontId="0" fillId="0" borderId="6" xfId="0" applyNumberForma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0" fillId="4" borderId="6" xfId="0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0" fillId="0" borderId="6" xfId="0" applyFont="1" applyBorder="1"/>
    <xf numFmtId="4" fontId="0" fillId="0" borderId="6" xfId="0" applyNumberFormat="1" applyFont="1" applyBorder="1"/>
    <xf numFmtId="0" fontId="0" fillId="3" borderId="6" xfId="0" applyFill="1" applyBorder="1"/>
    <xf numFmtId="0" fontId="0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4" borderId="5" xfId="0" applyFont="1" applyFill="1" applyBorder="1" applyAlignment="1">
      <alignment wrapText="1"/>
    </xf>
    <xf numFmtId="49" fontId="8" fillId="4" borderId="5" xfId="0" applyNumberFormat="1" applyFont="1" applyFill="1" applyBorder="1" applyAlignment="1">
      <alignment horizontal="center" wrapText="1"/>
    </xf>
    <xf numFmtId="0" fontId="0" fillId="4" borderId="5" xfId="0" applyFont="1" applyFill="1" applyBorder="1" applyAlignment="1">
      <alignment wrapText="1"/>
    </xf>
    <xf numFmtId="49" fontId="0" fillId="4" borderId="5" xfId="0" applyNumberFormat="1" applyFont="1" applyFill="1" applyBorder="1" applyAlignment="1">
      <alignment horizontal="center" wrapText="1"/>
    </xf>
    <xf numFmtId="4" fontId="8" fillId="4" borderId="6" xfId="0" applyNumberFormat="1" applyFont="1" applyFill="1" applyBorder="1" applyAlignment="1">
      <alignment horizontal="right"/>
    </xf>
    <xf numFmtId="4" fontId="0" fillId="4" borderId="6" xfId="0" applyNumberFormat="1" applyFont="1" applyFill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4" fontId="0" fillId="0" borderId="6" xfId="0" applyNumberFormat="1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14" fillId="0" borderId="0" xfId="0" applyFont="1"/>
    <xf numFmtId="43" fontId="17" fillId="0" borderId="6" xfId="34" applyNumberFormat="1" applyFont="1" applyFill="1" applyBorder="1" applyAlignment="1">
      <alignment horizontal="center" vertical="center" wrapText="1"/>
    </xf>
    <xf numFmtId="0" fontId="17" fillId="4" borderId="5" xfId="34" applyFont="1" applyFill="1" applyBorder="1" applyAlignment="1">
      <alignment horizontal="center" vertical="center" wrapText="1"/>
    </xf>
    <xf numFmtId="0" fontId="17" fillId="4" borderId="9" xfId="34" applyFont="1" applyFill="1" applyBorder="1" applyAlignment="1">
      <alignment horizontal="left" vertical="center" wrapText="1"/>
    </xf>
    <xf numFmtId="164" fontId="17" fillId="4" borderId="6" xfId="34" applyNumberFormat="1" applyFont="1" applyFill="1" applyBorder="1" applyAlignment="1">
      <alignment horizontal="right" vertical="center" wrapText="1"/>
    </xf>
    <xf numFmtId="0" fontId="17" fillId="0" borderId="5" xfId="34" applyFont="1" applyFill="1" applyBorder="1" applyAlignment="1">
      <alignment horizontal="center" vertical="center" wrapText="1"/>
    </xf>
    <xf numFmtId="0" fontId="2" fillId="4" borderId="5" xfId="34" applyFont="1" applyFill="1" applyBorder="1" applyAlignment="1">
      <alignment horizontal="center" vertical="center" wrapText="1"/>
    </xf>
    <xf numFmtId="0" fontId="2" fillId="4" borderId="9" xfId="34" applyFont="1" applyFill="1" applyBorder="1" applyAlignment="1">
      <alignment horizontal="left" vertical="center" wrapText="1"/>
    </xf>
    <xf numFmtId="164" fontId="2" fillId="4" borderId="6" xfId="34" applyNumberFormat="1" applyFont="1" applyFill="1" applyBorder="1" applyAlignment="1">
      <alignment horizontal="right" vertical="center" wrapText="1"/>
    </xf>
    <xf numFmtId="0" fontId="2" fillId="0" borderId="5" xfId="34" applyFont="1" applyFill="1" applyBorder="1" applyAlignment="1">
      <alignment horizontal="center" vertical="center" wrapText="1"/>
    </xf>
    <xf numFmtId="0" fontId="2" fillId="0" borderId="9" xfId="34" applyFont="1" applyFill="1" applyBorder="1" applyAlignment="1">
      <alignment horizontal="left" vertical="center" wrapText="1"/>
    </xf>
    <xf numFmtId="164" fontId="2" fillId="0" borderId="6" xfId="34" applyNumberFormat="1" applyFont="1" applyFill="1" applyBorder="1" applyAlignment="1">
      <alignment horizontal="right" vertical="center" wrapText="1"/>
    </xf>
    <xf numFmtId="0" fontId="20" fillId="4" borderId="5" xfId="34" applyFont="1" applyFill="1" applyBorder="1" applyAlignment="1">
      <alignment horizontal="center" vertical="center" wrapText="1"/>
    </xf>
    <xf numFmtId="0" fontId="17" fillId="4" borderId="5" xfId="34" applyFont="1" applyFill="1" applyBorder="1" applyAlignment="1">
      <alignment horizontal="left" vertical="center" wrapText="1"/>
    </xf>
    <xf numFmtId="4" fontId="17" fillId="4" borderId="6" xfId="34" applyNumberFormat="1" applyFont="1" applyFill="1" applyBorder="1" applyAlignment="1">
      <alignment horizontal="right" vertical="center" wrapText="1"/>
    </xf>
    <xf numFmtId="0" fontId="20" fillId="0" borderId="1" xfId="34" applyFont="1" applyFill="1" applyBorder="1" applyAlignment="1">
      <alignment horizontal="center" vertical="center" wrapText="1"/>
    </xf>
    <xf numFmtId="0" fontId="2" fillId="4" borderId="1" xfId="34" applyFont="1" applyFill="1" applyBorder="1" applyAlignment="1">
      <alignment horizontal="center" vertical="center" wrapText="1"/>
    </xf>
    <xf numFmtId="0" fontId="2" fillId="4" borderId="1" xfId="34" applyFont="1" applyFill="1" applyBorder="1" applyAlignment="1">
      <alignment horizontal="left" vertical="center" wrapText="1"/>
    </xf>
    <xf numFmtId="4" fontId="2" fillId="4" borderId="5" xfId="34" applyNumberFormat="1" applyFont="1" applyFill="1" applyBorder="1" applyAlignment="1">
      <alignment horizontal="right" vertical="center" wrapText="1"/>
    </xf>
    <xf numFmtId="0" fontId="2" fillId="0" borderId="8" xfId="34" applyFont="1" applyFill="1" applyBorder="1" applyAlignment="1">
      <alignment horizontal="center" vertical="center" wrapText="1"/>
    </xf>
    <xf numFmtId="0" fontId="2" fillId="0" borderId="6" xfId="34" applyFont="1" applyFill="1" applyBorder="1" applyAlignment="1">
      <alignment horizontal="center" vertical="center" wrapText="1"/>
    </xf>
    <xf numFmtId="0" fontId="2" fillId="0" borderId="6" xfId="34" applyFont="1" applyBorder="1" applyAlignment="1">
      <alignment vertical="top" wrapText="1"/>
    </xf>
    <xf numFmtId="4" fontId="2" fillId="0" borderId="6" xfId="34" applyNumberFormat="1" applyFont="1" applyFill="1" applyBorder="1" applyAlignment="1">
      <alignment horizontal="right" vertical="center" wrapText="1"/>
    </xf>
    <xf numFmtId="0" fontId="19" fillId="0" borderId="5" xfId="0" applyFont="1" applyBorder="1"/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4" fontId="21" fillId="0" borderId="6" xfId="0" applyNumberFormat="1" applyFont="1" applyBorder="1"/>
    <xf numFmtId="4" fontId="21" fillId="0" borderId="6" xfId="0" applyNumberFormat="1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4" fontId="21" fillId="0" borderId="6" xfId="0" applyNumberFormat="1" applyFont="1" applyBorder="1" applyAlignment="1">
      <alignment horizontal="right" vertical="center"/>
    </xf>
    <xf numFmtId="0" fontId="24" fillId="0" borderId="10" xfId="35" applyFont="1" applyBorder="1" applyAlignment="1">
      <alignment horizontal="center" vertical="center" wrapText="1"/>
    </xf>
    <xf numFmtId="0" fontId="22" fillId="0" borderId="10" xfId="35" applyFont="1" applyBorder="1" applyAlignment="1">
      <alignment horizontal="left" vertical="center" wrapText="1"/>
    </xf>
    <xf numFmtId="0" fontId="22" fillId="0" borderId="10" xfId="35" applyFont="1" applyBorder="1" applyAlignment="1">
      <alignment horizontal="center" vertical="center"/>
    </xf>
    <xf numFmtId="0" fontId="22" fillId="0" borderId="11" xfId="35" applyFont="1" applyBorder="1" applyAlignment="1">
      <alignment horizontal="center" vertical="center"/>
    </xf>
    <xf numFmtId="0" fontId="2" fillId="0" borderId="12" xfId="35" applyFont="1" applyBorder="1" applyAlignment="1">
      <alignment vertical="center"/>
    </xf>
    <xf numFmtId="0" fontId="25" fillId="0" borderId="13" xfId="35" applyFont="1" applyBorder="1" applyAlignment="1">
      <alignment vertical="center" wrapText="1"/>
    </xf>
    <xf numFmtId="165" fontId="25" fillId="0" borderId="14" xfId="35" applyNumberFormat="1" applyFont="1" applyBorder="1" applyAlignment="1">
      <alignment horizontal="center" vertical="center" wrapText="1"/>
    </xf>
    <xf numFmtId="165" fontId="25" fillId="0" borderId="13" xfId="35" applyNumberFormat="1" applyFont="1" applyBorder="1" applyAlignment="1">
      <alignment horizontal="center" vertical="center" wrapText="1"/>
    </xf>
    <xf numFmtId="164" fontId="25" fillId="0" borderId="13" xfId="35" applyNumberFormat="1" applyFont="1" applyBorder="1" applyAlignment="1">
      <alignment horizontal="center" vertical="center" wrapText="1"/>
    </xf>
    <xf numFmtId="0" fontId="2" fillId="0" borderId="13" xfId="35" applyFont="1" applyBorder="1" applyAlignment="1">
      <alignment vertical="center"/>
    </xf>
    <xf numFmtId="0" fontId="26" fillId="0" borderId="13" xfId="35" applyFont="1" applyBorder="1" applyAlignment="1">
      <alignment vertical="center" wrapText="1"/>
    </xf>
    <xf numFmtId="164" fontId="27" fillId="0" borderId="14" xfId="35" applyNumberFormat="1" applyFont="1" applyBorder="1" applyAlignment="1">
      <alignment horizontal="right" vertical="center" wrapText="1"/>
    </xf>
    <xf numFmtId="164" fontId="26" fillId="0" borderId="14" xfId="35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vertical="top" wrapText="1"/>
    </xf>
    <xf numFmtId="164" fontId="25" fillId="0" borderId="14" xfId="35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vertical="top" wrapText="1"/>
    </xf>
    <xf numFmtId="0" fontId="2" fillId="0" borderId="17" xfId="35" applyFont="1" applyBorder="1" applyAlignment="1">
      <alignment vertical="top"/>
    </xf>
    <xf numFmtId="0" fontId="17" fillId="0" borderId="18" xfId="35" applyFont="1" applyBorder="1" applyAlignment="1">
      <alignment horizontal="left" vertical="center"/>
    </xf>
    <xf numFmtId="165" fontId="17" fillId="0" borderId="19" xfId="35" applyNumberFormat="1" applyFont="1" applyBorder="1" applyAlignment="1">
      <alignment horizontal="center" vertical="center" wrapText="1"/>
    </xf>
    <xf numFmtId="0" fontId="2" fillId="0" borderId="20" xfId="35" applyFont="1" applyBorder="1" applyAlignment="1">
      <alignment vertical="center"/>
    </xf>
    <xf numFmtId="164" fontId="25" fillId="0" borderId="20" xfId="35" applyNumberFormat="1" applyFont="1" applyBorder="1" applyAlignment="1">
      <alignment horizontal="center" vertical="center" wrapText="1"/>
    </xf>
    <xf numFmtId="0" fontId="2" fillId="0" borderId="13" xfId="35" applyFont="1" applyBorder="1" applyAlignment="1">
      <alignment vertical="top"/>
    </xf>
    <xf numFmtId="165" fontId="26" fillId="0" borderId="14" xfId="35" applyNumberFormat="1" applyFont="1" applyBorder="1" applyAlignment="1">
      <alignment horizontal="center" vertical="center" wrapText="1"/>
    </xf>
    <xf numFmtId="0" fontId="27" fillId="0" borderId="13" xfId="35" applyFont="1" applyBorder="1" applyAlignment="1">
      <alignment vertical="center" wrapText="1"/>
    </xf>
    <xf numFmtId="165" fontId="27" fillId="0" borderId="13" xfId="35" applyNumberFormat="1" applyFont="1" applyBorder="1" applyAlignment="1">
      <alignment horizontal="center" vertical="center" wrapText="1"/>
    </xf>
    <xf numFmtId="165" fontId="22" fillId="0" borderId="14" xfId="35" applyNumberFormat="1" applyFont="1" applyBorder="1" applyAlignment="1">
      <alignment horizontal="center" vertical="center" wrapText="1"/>
    </xf>
    <xf numFmtId="165" fontId="22" fillId="0" borderId="13" xfId="35" applyNumberFormat="1" applyFont="1" applyBorder="1" applyAlignment="1">
      <alignment horizontal="center" vertical="center" wrapText="1"/>
    </xf>
    <xf numFmtId="164" fontId="22" fillId="0" borderId="13" xfId="35" applyNumberFormat="1" applyFont="1" applyBorder="1" applyAlignment="1">
      <alignment horizontal="center" vertical="center" wrapText="1"/>
    </xf>
    <xf numFmtId="0" fontId="30" fillId="0" borderId="21" xfId="35" applyFont="1" applyBorder="1" applyAlignment="1">
      <alignment vertical="center" wrapText="1"/>
    </xf>
    <xf numFmtId="165" fontId="31" fillId="0" borderId="22" xfId="35" applyNumberFormat="1" applyFont="1" applyBorder="1" applyAlignment="1">
      <alignment horizontal="center" vertical="center" wrapText="1"/>
    </xf>
    <xf numFmtId="165" fontId="22" fillId="0" borderId="22" xfId="35" applyNumberFormat="1" applyFont="1" applyBorder="1" applyAlignment="1">
      <alignment horizontal="center" vertical="center" wrapText="1"/>
    </xf>
    <xf numFmtId="165" fontId="22" fillId="0" borderId="21" xfId="35" applyNumberFormat="1" applyFont="1" applyBorder="1" applyAlignment="1">
      <alignment horizontal="center" vertical="center" wrapText="1"/>
    </xf>
    <xf numFmtId="164" fontId="22" fillId="0" borderId="17" xfId="35" applyNumberFormat="1" applyFont="1" applyBorder="1" applyAlignment="1">
      <alignment horizontal="center" vertical="center" wrapText="1"/>
    </xf>
    <xf numFmtId="0" fontId="2" fillId="0" borderId="21" xfId="35" applyFont="1" applyBorder="1" applyAlignment="1">
      <alignment vertical="top"/>
    </xf>
    <xf numFmtId="0" fontId="17" fillId="0" borderId="21" xfId="35" applyFont="1" applyBorder="1" applyAlignment="1">
      <alignment vertical="center" wrapText="1"/>
    </xf>
    <xf numFmtId="165" fontId="17" fillId="0" borderId="22" xfId="35" applyNumberFormat="1" applyFont="1" applyBorder="1" applyAlignment="1">
      <alignment horizontal="center" vertical="center" wrapText="1"/>
    </xf>
    <xf numFmtId="165" fontId="17" fillId="0" borderId="21" xfId="35" applyNumberFormat="1" applyFont="1" applyBorder="1" applyAlignment="1">
      <alignment horizontal="center" vertical="center" wrapText="1"/>
    </xf>
    <xf numFmtId="164" fontId="17" fillId="0" borderId="18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vertical="center"/>
    </xf>
    <xf numFmtId="0" fontId="15" fillId="0" borderId="10" xfId="35" applyFont="1" applyBorder="1" applyAlignment="1">
      <alignment horizontal="right" vertical="center"/>
    </xf>
    <xf numFmtId="165" fontId="15" fillId="0" borderId="11" xfId="35" applyNumberFormat="1" applyFont="1" applyBorder="1" applyAlignment="1">
      <alignment horizontal="center" vertical="center" wrapText="1"/>
    </xf>
    <xf numFmtId="164" fontId="15" fillId="0" borderId="11" xfId="35" applyNumberFormat="1" applyFont="1" applyBorder="1" applyAlignment="1">
      <alignment horizontal="center" vertical="center" wrapText="1"/>
    </xf>
    <xf numFmtId="164" fontId="17" fillId="0" borderId="14" xfId="35" applyNumberFormat="1" applyFont="1" applyBorder="1" applyAlignment="1">
      <alignment horizontal="center" vertical="center" wrapText="1"/>
    </xf>
    <xf numFmtId="0" fontId="32" fillId="0" borderId="21" xfId="35" applyFont="1" applyBorder="1" applyAlignment="1">
      <alignment vertical="center" wrapText="1"/>
    </xf>
    <xf numFmtId="0" fontId="24" fillId="0" borderId="21" xfId="35" applyFont="1" applyBorder="1" applyAlignment="1">
      <alignment vertical="center" wrapText="1"/>
    </xf>
    <xf numFmtId="165" fontId="24" fillId="0" borderId="22" xfId="35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3" fillId="0" borderId="0" xfId="33" applyFont="1" applyAlignment="1">
      <alignment horizontal="left"/>
    </xf>
    <xf numFmtId="0" fontId="0" fillId="0" borderId="0" xfId="0" applyAlignment="1"/>
    <xf numFmtId="0" fontId="3" fillId="0" borderId="0" xfId="33" applyFont="1" applyAlignment="1">
      <alignment horizontal="left" vertical="center" wrapText="1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7" fillId="0" borderId="6" xfId="34" applyFont="1" applyFill="1" applyBorder="1" applyAlignment="1">
      <alignment horizontal="center" vertical="center" wrapText="1"/>
    </xf>
    <xf numFmtId="0" fontId="17" fillId="0" borderId="4" xfId="34" applyFont="1" applyFill="1" applyBorder="1" applyAlignment="1">
      <alignment horizontal="center" vertical="center" wrapText="1"/>
    </xf>
    <xf numFmtId="0" fontId="13" fillId="0" borderId="0" xfId="35" applyFont="1" applyBorder="1" applyAlignment="1"/>
    <xf numFmtId="0" fontId="22" fillId="0" borderId="0" xfId="35" applyFont="1" applyBorder="1" applyAlignment="1"/>
    <xf numFmtId="0" fontId="24" fillId="0" borderId="10" xfId="35" applyFont="1" applyBorder="1" applyAlignment="1">
      <alignment horizontal="center" vertical="center" wrapText="1"/>
    </xf>
    <xf numFmtId="0" fontId="23" fillId="0" borderId="0" xfId="35" applyFont="1" applyBorder="1" applyAlignment="1">
      <alignment horizontal="center" vertical="center"/>
    </xf>
    <xf numFmtId="0" fontId="24" fillId="0" borderId="10" xfId="35" applyFont="1" applyBorder="1" applyAlignment="1">
      <alignment vertical="center"/>
    </xf>
    <xf numFmtId="0" fontId="24" fillId="0" borderId="11" xfId="35" applyFont="1" applyBorder="1" applyAlignment="1">
      <alignment horizontal="center" vertical="center" wrapText="1"/>
    </xf>
    <xf numFmtId="0" fontId="24" fillId="0" borderId="10" xfId="35" applyFont="1" applyBorder="1" applyAlignment="1">
      <alignment horizontal="center" vertical="center"/>
    </xf>
    <xf numFmtId="0" fontId="2" fillId="0" borderId="21" xfId="35" applyFont="1" applyBorder="1" applyAlignment="1">
      <alignment vertical="center" wrapText="1"/>
    </xf>
    <xf numFmtId="165" fontId="2" fillId="0" borderId="22" xfId="35" applyNumberFormat="1" applyFont="1" applyBorder="1" applyAlignment="1">
      <alignment horizontal="center" vertical="center" wrapText="1"/>
    </xf>
  </cellXfs>
  <cellStyles count="36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2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  <cellStyle name="Normalny_załączniki  nr 1,2,3,4,5,6,7,8,9,10,11  2008" xfId="35"/>
    <cellStyle name="Normalny_Załączniki budżet 2010" xfId="34"/>
    <cellStyle name="Normalny_Zeszyt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97" workbookViewId="0">
      <selection activeCell="H110" sqref="H110"/>
    </sheetView>
  </sheetViews>
  <sheetFormatPr defaultRowHeight="15" x14ac:dyDescent="0.25"/>
  <cols>
    <col min="1" max="1" width="6.42578125" customWidth="1"/>
    <col min="2" max="2" width="8.42578125" customWidth="1"/>
    <col min="3" max="3" width="6.7109375" customWidth="1"/>
    <col min="4" max="4" width="39.7109375" customWidth="1"/>
    <col min="5" max="5" width="14.28515625" customWidth="1"/>
    <col min="6" max="6" width="13.85546875" customWidth="1"/>
    <col min="7" max="7" width="14.42578125" customWidth="1"/>
    <col min="8" max="9" width="13.85546875" customWidth="1"/>
    <col min="10" max="10" width="14.42578125" customWidth="1"/>
  </cols>
  <sheetData>
    <row r="1" spans="1:10" x14ac:dyDescent="0.25">
      <c r="A1" s="17" t="s">
        <v>58</v>
      </c>
      <c r="H1" s="17"/>
    </row>
    <row r="2" spans="1:10" x14ac:dyDescent="0.25">
      <c r="A2" t="s">
        <v>59</v>
      </c>
    </row>
    <row r="3" spans="1:10" x14ac:dyDescent="0.25">
      <c r="A3" t="s">
        <v>60</v>
      </c>
    </row>
    <row r="4" spans="1:10" x14ac:dyDescent="0.25">
      <c r="A4" s="18" t="s">
        <v>33</v>
      </c>
    </row>
    <row r="5" spans="1:10" x14ac:dyDescent="0.25">
      <c r="A5" t="s">
        <v>34</v>
      </c>
    </row>
    <row r="6" spans="1:10" x14ac:dyDescent="0.25">
      <c r="A6" s="127" t="s">
        <v>1</v>
      </c>
      <c r="B6" s="127" t="s">
        <v>0</v>
      </c>
      <c r="C6" s="129" t="s">
        <v>30</v>
      </c>
      <c r="D6" s="127" t="s">
        <v>35</v>
      </c>
      <c r="E6" s="119" t="s">
        <v>55</v>
      </c>
      <c r="F6" s="120"/>
      <c r="G6" s="121"/>
      <c r="H6" s="119" t="s">
        <v>53</v>
      </c>
      <c r="I6" s="122"/>
      <c r="J6" s="123"/>
    </row>
    <row r="7" spans="1:10" ht="30" x14ac:dyDescent="0.25">
      <c r="A7" s="128"/>
      <c r="B7" s="128"/>
      <c r="C7" s="128"/>
      <c r="D7" s="128"/>
      <c r="E7" s="25" t="s">
        <v>22</v>
      </c>
      <c r="F7" s="25" t="s">
        <v>51</v>
      </c>
      <c r="G7" s="26" t="s">
        <v>29</v>
      </c>
      <c r="H7" s="25" t="s">
        <v>22</v>
      </c>
      <c r="I7" s="25" t="s">
        <v>51</v>
      </c>
      <c r="J7" s="26" t="s">
        <v>29</v>
      </c>
    </row>
    <row r="8" spans="1:10" x14ac:dyDescent="0.25">
      <c r="A8" s="35" t="s">
        <v>61</v>
      </c>
      <c r="B8" s="34"/>
      <c r="C8" s="34"/>
      <c r="D8" s="34" t="s">
        <v>62</v>
      </c>
      <c r="E8" s="38">
        <f>E9</f>
        <v>0</v>
      </c>
      <c r="F8" s="38">
        <f t="shared" ref="F8:G8" si="0">F9</f>
        <v>571894.4</v>
      </c>
      <c r="G8" s="38">
        <f t="shared" si="0"/>
        <v>571894.4</v>
      </c>
      <c r="H8" s="38">
        <f>H9</f>
        <v>0</v>
      </c>
      <c r="I8" s="38">
        <f t="shared" ref="I8:J8" si="1">I9</f>
        <v>571894.4</v>
      </c>
      <c r="J8" s="38">
        <f t="shared" si="1"/>
        <v>571894.4</v>
      </c>
    </row>
    <row r="9" spans="1:10" x14ac:dyDescent="0.25">
      <c r="A9" s="33"/>
      <c r="B9" s="37" t="s">
        <v>63</v>
      </c>
      <c r="C9" s="36"/>
      <c r="D9" s="36" t="s">
        <v>23</v>
      </c>
      <c r="E9" s="39">
        <f>E10</f>
        <v>0</v>
      </c>
      <c r="F9" s="39">
        <f t="shared" ref="F9:G9" si="2">F10</f>
        <v>571894.4</v>
      </c>
      <c r="G9" s="39">
        <f t="shared" si="2"/>
        <v>571894.4</v>
      </c>
      <c r="H9" s="39">
        <f>H11+H12+H13+H14+H15+H16</f>
        <v>0</v>
      </c>
      <c r="I9" s="39">
        <f t="shared" ref="I9:J9" si="3">I11+I12+I13+I14+I15+I16</f>
        <v>571894.4</v>
      </c>
      <c r="J9" s="39">
        <f t="shared" si="3"/>
        <v>571894.4</v>
      </c>
    </row>
    <row r="10" spans="1:10" ht="45.75" x14ac:dyDescent="0.25">
      <c r="A10" s="33"/>
      <c r="B10" s="33"/>
      <c r="C10" s="32">
        <v>2010</v>
      </c>
      <c r="D10" s="19" t="s">
        <v>36</v>
      </c>
      <c r="E10" s="40">
        <v>0</v>
      </c>
      <c r="F10" s="40">
        <v>571894.4</v>
      </c>
      <c r="G10" s="41">
        <f>E10+F10</f>
        <v>571894.4</v>
      </c>
      <c r="H10" s="40"/>
      <c r="I10" s="40"/>
      <c r="J10" s="41"/>
    </row>
    <row r="11" spans="1:10" x14ac:dyDescent="0.25">
      <c r="A11" s="33"/>
      <c r="B11" s="33"/>
      <c r="C11" s="32">
        <v>4010</v>
      </c>
      <c r="D11" s="19" t="s">
        <v>4</v>
      </c>
      <c r="E11" s="40"/>
      <c r="F11" s="40"/>
      <c r="G11" s="41"/>
      <c r="H11" s="40">
        <v>0</v>
      </c>
      <c r="I11" s="40">
        <v>5640</v>
      </c>
      <c r="J11" s="41">
        <f>H11+I11</f>
        <v>5640</v>
      </c>
    </row>
    <row r="12" spans="1:10" x14ac:dyDescent="0.25">
      <c r="A12" s="33"/>
      <c r="B12" s="33"/>
      <c r="C12" s="32">
        <v>4110</v>
      </c>
      <c r="D12" s="19" t="s">
        <v>37</v>
      </c>
      <c r="E12" s="40"/>
      <c r="F12" s="40"/>
      <c r="G12" s="41"/>
      <c r="H12" s="40">
        <v>0</v>
      </c>
      <c r="I12" s="40">
        <v>964.44</v>
      </c>
      <c r="J12" s="41">
        <f t="shared" ref="J12:J16" si="4">H12+I12</f>
        <v>964.44</v>
      </c>
    </row>
    <row r="13" spans="1:10" ht="23.25" x14ac:dyDescent="0.25">
      <c r="A13" s="33"/>
      <c r="B13" s="33"/>
      <c r="C13" s="32">
        <v>4120</v>
      </c>
      <c r="D13" s="19" t="s">
        <v>28</v>
      </c>
      <c r="E13" s="40"/>
      <c r="F13" s="40"/>
      <c r="G13" s="41"/>
      <c r="H13" s="40">
        <v>0</v>
      </c>
      <c r="I13" s="40">
        <v>138.18</v>
      </c>
      <c r="J13" s="41">
        <f t="shared" si="4"/>
        <v>138.18</v>
      </c>
    </row>
    <row r="14" spans="1:10" x14ac:dyDescent="0.25">
      <c r="A14" s="33"/>
      <c r="B14" s="33"/>
      <c r="C14" s="32">
        <v>4210</v>
      </c>
      <c r="D14" s="19" t="s">
        <v>6</v>
      </c>
      <c r="E14" s="40"/>
      <c r="F14" s="40"/>
      <c r="G14" s="41"/>
      <c r="H14" s="40">
        <v>0</v>
      </c>
      <c r="I14" s="40">
        <v>2524.5</v>
      </c>
      <c r="J14" s="41">
        <f t="shared" si="4"/>
        <v>2524.5</v>
      </c>
    </row>
    <row r="15" spans="1:10" x14ac:dyDescent="0.25">
      <c r="A15" s="33"/>
      <c r="B15" s="33"/>
      <c r="C15" s="32">
        <v>4300</v>
      </c>
      <c r="D15" s="19" t="s">
        <v>7</v>
      </c>
      <c r="E15" s="40"/>
      <c r="F15" s="40"/>
      <c r="G15" s="41"/>
      <c r="H15" s="40">
        <v>0</v>
      </c>
      <c r="I15" s="40">
        <v>1946.5</v>
      </c>
      <c r="J15" s="41">
        <f t="shared" si="4"/>
        <v>1946.5</v>
      </c>
    </row>
    <row r="16" spans="1:10" x14ac:dyDescent="0.25">
      <c r="A16" s="33"/>
      <c r="B16" s="33"/>
      <c r="C16" s="32">
        <v>4430</v>
      </c>
      <c r="D16" s="42" t="s">
        <v>24</v>
      </c>
      <c r="E16" s="40"/>
      <c r="F16" s="40"/>
      <c r="G16" s="41"/>
      <c r="H16" s="40">
        <v>0</v>
      </c>
      <c r="I16" s="40">
        <v>560680.78</v>
      </c>
      <c r="J16" s="41">
        <f t="shared" si="4"/>
        <v>560680.78</v>
      </c>
    </row>
    <row r="17" spans="1:10" x14ac:dyDescent="0.25">
      <c r="A17" s="7">
        <v>750</v>
      </c>
      <c r="B17" s="7"/>
      <c r="C17" s="7"/>
      <c r="D17" s="8" t="s">
        <v>2</v>
      </c>
      <c r="E17" s="9">
        <f>E18</f>
        <v>162235</v>
      </c>
      <c r="F17" s="9">
        <f t="shared" ref="F17:G17" si="5">F18</f>
        <v>0</v>
      </c>
      <c r="G17" s="9">
        <f t="shared" si="5"/>
        <v>162235</v>
      </c>
      <c r="H17" s="9">
        <f>H18</f>
        <v>162235.00000000003</v>
      </c>
      <c r="I17" s="9">
        <f t="shared" ref="I17:J17" si="6">I18</f>
        <v>0</v>
      </c>
      <c r="J17" s="9">
        <f t="shared" si="6"/>
        <v>162235.00000000003</v>
      </c>
    </row>
    <row r="18" spans="1:10" x14ac:dyDescent="0.25">
      <c r="A18" s="31"/>
      <c r="B18" s="3">
        <v>75011</v>
      </c>
      <c r="C18" s="4"/>
      <c r="D18" s="5" t="s">
        <v>3</v>
      </c>
      <c r="E18" s="6">
        <f>E19</f>
        <v>162235</v>
      </c>
      <c r="F18" s="6">
        <f t="shared" ref="F18:G18" si="7">F19</f>
        <v>0</v>
      </c>
      <c r="G18" s="6">
        <f t="shared" si="7"/>
        <v>162235</v>
      </c>
      <c r="H18" s="6">
        <f>H19+H20+H21+H22+H23</f>
        <v>162235.00000000003</v>
      </c>
      <c r="I18" s="6">
        <f t="shared" ref="I18:J18" si="8">I19+I20+I21+I22+I23</f>
        <v>0</v>
      </c>
      <c r="J18" s="6">
        <f t="shared" si="8"/>
        <v>162235.00000000003</v>
      </c>
    </row>
    <row r="19" spans="1:10" ht="45.75" x14ac:dyDescent="0.25">
      <c r="A19" s="10"/>
      <c r="B19" s="10"/>
      <c r="C19" s="10">
        <v>2010</v>
      </c>
      <c r="D19" s="19" t="s">
        <v>36</v>
      </c>
      <c r="E19" s="2">
        <v>162235</v>
      </c>
      <c r="F19" s="2"/>
      <c r="G19" s="2">
        <f>E19+F19</f>
        <v>162235</v>
      </c>
      <c r="H19" s="2"/>
      <c r="I19" s="2"/>
      <c r="J19" s="10"/>
    </row>
    <row r="20" spans="1:10" x14ac:dyDescent="0.25">
      <c r="A20" s="10"/>
      <c r="B20" s="10"/>
      <c r="C20" s="10">
        <v>4010</v>
      </c>
      <c r="D20" s="19" t="s">
        <v>4</v>
      </c>
      <c r="E20" s="10"/>
      <c r="F20" s="10"/>
      <c r="G20" s="10"/>
      <c r="H20" s="2">
        <v>134700.97</v>
      </c>
      <c r="I20" s="10"/>
      <c r="J20" s="2">
        <v>134700.97</v>
      </c>
    </row>
    <row r="21" spans="1:10" x14ac:dyDescent="0.25">
      <c r="A21" s="10"/>
      <c r="B21" s="10"/>
      <c r="C21" s="10">
        <v>4110</v>
      </c>
      <c r="D21" s="19" t="s">
        <v>37</v>
      </c>
      <c r="E21" s="10"/>
      <c r="F21" s="10"/>
      <c r="G21" s="10"/>
      <c r="H21" s="2">
        <v>23033.86</v>
      </c>
      <c r="I21" s="10"/>
      <c r="J21" s="2">
        <v>23033.86</v>
      </c>
    </row>
    <row r="22" spans="1:10" ht="23.25" x14ac:dyDescent="0.25">
      <c r="A22" s="10"/>
      <c r="B22" s="10"/>
      <c r="C22" s="10">
        <v>4120</v>
      </c>
      <c r="D22" s="19" t="s">
        <v>28</v>
      </c>
      <c r="E22" s="10"/>
      <c r="F22" s="10"/>
      <c r="G22" s="10"/>
      <c r="H22" s="2">
        <v>3300.17</v>
      </c>
      <c r="I22" s="10"/>
      <c r="J22" s="2">
        <v>3300.17</v>
      </c>
    </row>
    <row r="23" spans="1:10" x14ac:dyDescent="0.25">
      <c r="A23" s="10"/>
      <c r="B23" s="10"/>
      <c r="C23" s="10">
        <v>4210</v>
      </c>
      <c r="D23" s="19" t="s">
        <v>6</v>
      </c>
      <c r="E23" s="10"/>
      <c r="F23" s="10"/>
      <c r="G23" s="10"/>
      <c r="H23" s="2">
        <v>1200</v>
      </c>
      <c r="I23" s="10"/>
      <c r="J23" s="2">
        <v>1200</v>
      </c>
    </row>
    <row r="24" spans="1:10" ht="23.25" x14ac:dyDescent="0.25">
      <c r="A24" s="7">
        <v>751</v>
      </c>
      <c r="B24" s="7"/>
      <c r="C24" s="7"/>
      <c r="D24" s="20" t="s">
        <v>38</v>
      </c>
      <c r="E24" s="9">
        <f>E25+E30</f>
        <v>31500</v>
      </c>
      <c r="F24" s="9">
        <f t="shared" ref="F24:J24" si="9">F25+F30</f>
        <v>0</v>
      </c>
      <c r="G24" s="9">
        <f t="shared" si="9"/>
        <v>31500</v>
      </c>
      <c r="H24" s="9">
        <f t="shared" si="9"/>
        <v>31500</v>
      </c>
      <c r="I24" s="9">
        <f t="shared" si="9"/>
        <v>0</v>
      </c>
      <c r="J24" s="9">
        <f t="shared" si="9"/>
        <v>31500</v>
      </c>
    </row>
    <row r="25" spans="1:10" ht="23.25" x14ac:dyDescent="0.25">
      <c r="A25" s="31"/>
      <c r="B25" s="3">
        <v>75101</v>
      </c>
      <c r="C25" s="4"/>
      <c r="D25" s="21" t="s">
        <v>38</v>
      </c>
      <c r="E25" s="6">
        <f>E26</f>
        <v>3507</v>
      </c>
      <c r="F25" s="6">
        <f t="shared" ref="F25:G25" si="10">F26</f>
        <v>0</v>
      </c>
      <c r="G25" s="6">
        <f t="shared" si="10"/>
        <v>3507</v>
      </c>
      <c r="H25" s="6">
        <f>H27+H28+H29</f>
        <v>3507</v>
      </c>
      <c r="I25" s="6">
        <f t="shared" ref="I25:J25" si="11">I27+I28+I29</f>
        <v>0</v>
      </c>
      <c r="J25" s="6">
        <f t="shared" si="11"/>
        <v>3507</v>
      </c>
    </row>
    <row r="26" spans="1:10" ht="45.75" x14ac:dyDescent="0.25">
      <c r="A26" s="10"/>
      <c r="B26" s="10"/>
      <c r="C26" s="10">
        <v>2010</v>
      </c>
      <c r="D26" s="19" t="s">
        <v>36</v>
      </c>
      <c r="E26" s="2">
        <v>3507</v>
      </c>
      <c r="F26" s="2"/>
      <c r="G26" s="2">
        <f>E26+F26</f>
        <v>3507</v>
      </c>
      <c r="H26" s="2"/>
      <c r="I26" s="2"/>
      <c r="J26" s="10"/>
    </row>
    <row r="27" spans="1:10" x14ac:dyDescent="0.25">
      <c r="A27" s="10"/>
      <c r="B27" s="10"/>
      <c r="C27" s="10">
        <v>4010</v>
      </c>
      <c r="D27" s="19" t="s">
        <v>4</v>
      </c>
      <c r="E27" s="10"/>
      <c r="F27" s="10"/>
      <c r="G27" s="10"/>
      <c r="H27" s="2">
        <v>2933.5</v>
      </c>
      <c r="I27" s="10"/>
      <c r="J27" s="2">
        <v>2933.5</v>
      </c>
    </row>
    <row r="28" spans="1:10" x14ac:dyDescent="0.25">
      <c r="A28" s="10"/>
      <c r="B28" s="10"/>
      <c r="C28" s="10">
        <v>4110</v>
      </c>
      <c r="D28" s="19" t="s">
        <v>5</v>
      </c>
      <c r="E28" s="10"/>
      <c r="F28" s="10"/>
      <c r="G28" s="10"/>
      <c r="H28" s="2">
        <v>501.63</v>
      </c>
      <c r="I28" s="10"/>
      <c r="J28" s="10">
        <v>501.63</v>
      </c>
    </row>
    <row r="29" spans="1:10" ht="23.25" x14ac:dyDescent="0.25">
      <c r="A29" s="10"/>
      <c r="B29" s="10"/>
      <c r="C29" s="10">
        <v>4120</v>
      </c>
      <c r="D29" s="19" t="s">
        <v>28</v>
      </c>
      <c r="E29" s="10"/>
      <c r="F29" s="10"/>
      <c r="G29" s="10"/>
      <c r="H29" s="2">
        <v>71.87</v>
      </c>
      <c r="I29" s="10"/>
      <c r="J29" s="10">
        <v>71.87</v>
      </c>
    </row>
    <row r="30" spans="1:10" x14ac:dyDescent="0.25">
      <c r="A30" s="10"/>
      <c r="B30" s="3">
        <v>75107</v>
      </c>
      <c r="C30" s="4"/>
      <c r="D30" s="28" t="s">
        <v>57</v>
      </c>
      <c r="E30" s="6">
        <f>E31</f>
        <v>27993</v>
      </c>
      <c r="F30" s="6">
        <f t="shared" ref="F30:G30" si="12">F31</f>
        <v>0</v>
      </c>
      <c r="G30" s="6">
        <f t="shared" si="12"/>
        <v>27993</v>
      </c>
      <c r="H30" s="6">
        <f>H32+H33+H34+H35+H36+H37+H38+H39</f>
        <v>27993</v>
      </c>
      <c r="I30" s="6">
        <f t="shared" ref="I30:J30" si="13">I32+I33+I34+I35+I36+I37+I38+I39</f>
        <v>0</v>
      </c>
      <c r="J30" s="6">
        <f t="shared" si="13"/>
        <v>27993</v>
      </c>
    </row>
    <row r="31" spans="1:10" ht="45.75" x14ac:dyDescent="0.25">
      <c r="A31" s="10"/>
      <c r="B31" s="10"/>
      <c r="C31" s="29">
        <v>2010</v>
      </c>
      <c r="D31" s="19" t="s">
        <v>36</v>
      </c>
      <c r="E31" s="30">
        <v>27993</v>
      </c>
      <c r="F31" s="30"/>
      <c r="G31" s="30">
        <f>E31+F31</f>
        <v>27993</v>
      </c>
      <c r="H31" s="30"/>
      <c r="I31" s="30"/>
      <c r="J31" s="30"/>
    </row>
    <row r="32" spans="1:10" x14ac:dyDescent="0.25">
      <c r="A32" s="10"/>
      <c r="B32" s="10"/>
      <c r="C32" s="29">
        <v>3030</v>
      </c>
      <c r="D32" s="19" t="s">
        <v>26</v>
      </c>
      <c r="E32" s="30"/>
      <c r="F32" s="30"/>
      <c r="G32" s="30"/>
      <c r="H32" s="30">
        <v>400</v>
      </c>
      <c r="I32" s="30"/>
      <c r="J32" s="30">
        <f>H32+I32</f>
        <v>400</v>
      </c>
    </row>
    <row r="33" spans="1:10" x14ac:dyDescent="0.25">
      <c r="A33" s="10"/>
      <c r="B33" s="10"/>
      <c r="C33" s="29">
        <v>4110</v>
      </c>
      <c r="D33" s="19" t="s">
        <v>37</v>
      </c>
      <c r="E33" s="30"/>
      <c r="F33" s="30"/>
      <c r="G33" s="30"/>
      <c r="H33" s="30">
        <v>2550</v>
      </c>
      <c r="I33" s="30"/>
      <c r="J33" s="30">
        <f t="shared" ref="J33:J39" si="14">H33+I33</f>
        <v>2550</v>
      </c>
    </row>
    <row r="34" spans="1:10" ht="23.25" x14ac:dyDescent="0.25">
      <c r="A34" s="10"/>
      <c r="B34" s="10"/>
      <c r="C34" s="29">
        <v>4120</v>
      </c>
      <c r="D34" s="19" t="s">
        <v>28</v>
      </c>
      <c r="E34" s="30"/>
      <c r="F34" s="30"/>
      <c r="G34" s="30"/>
      <c r="H34" s="30">
        <v>270</v>
      </c>
      <c r="I34" s="30"/>
      <c r="J34" s="30">
        <f t="shared" si="14"/>
        <v>270</v>
      </c>
    </row>
    <row r="35" spans="1:10" x14ac:dyDescent="0.25">
      <c r="A35" s="10"/>
      <c r="B35" s="10"/>
      <c r="C35" s="29">
        <v>4170</v>
      </c>
      <c r="D35" s="19" t="s">
        <v>15</v>
      </c>
      <c r="E35" s="30"/>
      <c r="F35" s="30"/>
      <c r="G35" s="30"/>
      <c r="H35" s="30">
        <v>18000</v>
      </c>
      <c r="I35" s="30"/>
      <c r="J35" s="30">
        <f t="shared" si="14"/>
        <v>18000</v>
      </c>
    </row>
    <row r="36" spans="1:10" x14ac:dyDescent="0.25">
      <c r="A36" s="10"/>
      <c r="B36" s="10"/>
      <c r="C36" s="29">
        <v>4210</v>
      </c>
      <c r="D36" s="19" t="s">
        <v>6</v>
      </c>
      <c r="E36" s="30"/>
      <c r="F36" s="30"/>
      <c r="G36" s="30"/>
      <c r="H36" s="30">
        <v>5073</v>
      </c>
      <c r="I36" s="30"/>
      <c r="J36" s="30">
        <f t="shared" si="14"/>
        <v>5073</v>
      </c>
    </row>
    <row r="37" spans="1:10" x14ac:dyDescent="0.25">
      <c r="A37" s="10"/>
      <c r="B37" s="10"/>
      <c r="C37" s="29">
        <v>4260</v>
      </c>
      <c r="D37" s="19" t="s">
        <v>16</v>
      </c>
      <c r="E37" s="30"/>
      <c r="F37" s="30"/>
      <c r="G37" s="30"/>
      <c r="H37" s="30">
        <v>100</v>
      </c>
      <c r="I37" s="30"/>
      <c r="J37" s="30">
        <f t="shared" si="14"/>
        <v>100</v>
      </c>
    </row>
    <row r="38" spans="1:10" x14ac:dyDescent="0.25">
      <c r="A38" s="10"/>
      <c r="B38" s="10"/>
      <c r="C38" s="29">
        <v>4300</v>
      </c>
      <c r="D38" s="19" t="s">
        <v>7</v>
      </c>
      <c r="E38" s="30"/>
      <c r="F38" s="30"/>
      <c r="G38" s="30"/>
      <c r="H38" s="30">
        <v>600</v>
      </c>
      <c r="I38" s="30"/>
      <c r="J38" s="30">
        <f t="shared" si="14"/>
        <v>600</v>
      </c>
    </row>
    <row r="39" spans="1:10" x14ac:dyDescent="0.25">
      <c r="A39" s="10"/>
      <c r="B39" s="10"/>
      <c r="C39" s="29">
        <v>4410</v>
      </c>
      <c r="D39" s="19" t="s">
        <v>8</v>
      </c>
      <c r="E39" s="30"/>
      <c r="F39" s="30"/>
      <c r="G39" s="30"/>
      <c r="H39" s="30">
        <v>1000</v>
      </c>
      <c r="I39" s="30"/>
      <c r="J39" s="30">
        <f t="shared" si="14"/>
        <v>1000</v>
      </c>
    </row>
    <row r="40" spans="1:10" x14ac:dyDescent="0.25">
      <c r="A40" s="7">
        <v>852</v>
      </c>
      <c r="B40" s="7"/>
      <c r="C40" s="7"/>
      <c r="D40" s="20" t="s">
        <v>9</v>
      </c>
      <c r="E40" s="9">
        <f>E41+E61+E57</f>
        <v>1204299</v>
      </c>
      <c r="F40" s="9">
        <f t="shared" ref="F40:G40" si="15">F41+F61+F57</f>
        <v>0</v>
      </c>
      <c r="G40" s="9">
        <f t="shared" si="15"/>
        <v>1204299</v>
      </c>
      <c r="H40" s="9">
        <f>H41+H61+H57</f>
        <v>1204299</v>
      </c>
      <c r="I40" s="9">
        <f t="shared" ref="I40:J40" si="16">I41+I61+I57</f>
        <v>0</v>
      </c>
      <c r="J40" s="9">
        <f t="shared" si="16"/>
        <v>1204299</v>
      </c>
    </row>
    <row r="41" spans="1:10" x14ac:dyDescent="0.25">
      <c r="A41" s="31"/>
      <c r="B41" s="3">
        <v>85203</v>
      </c>
      <c r="C41" s="4"/>
      <c r="D41" s="21" t="s">
        <v>25</v>
      </c>
      <c r="E41" s="6">
        <f>E42</f>
        <v>700299</v>
      </c>
      <c r="F41" s="6">
        <f t="shared" ref="F41:G41" si="17">F42</f>
        <v>0</v>
      </c>
      <c r="G41" s="6">
        <f t="shared" si="17"/>
        <v>700299</v>
      </c>
      <c r="H41" s="6">
        <f>H43+H44+H45+H46+H47+H48+H49+H50+H51+H53+H52+H54+H55+H56</f>
        <v>700299</v>
      </c>
      <c r="I41" s="6">
        <f t="shared" ref="I41:J41" si="18">I43+I44+I45+I46+I47+I48+I49+I50+I51+I53+I52+I54+I55+I56</f>
        <v>0</v>
      </c>
      <c r="J41" s="6">
        <f t="shared" si="18"/>
        <v>700299</v>
      </c>
    </row>
    <row r="42" spans="1:10" ht="45.75" x14ac:dyDescent="0.25">
      <c r="A42" s="10"/>
      <c r="B42" s="10"/>
      <c r="C42" s="10">
        <v>2010</v>
      </c>
      <c r="D42" s="19" t="s">
        <v>36</v>
      </c>
      <c r="E42" s="2">
        <v>700299</v>
      </c>
      <c r="F42" s="2"/>
      <c r="G42" s="2">
        <f>E42+F42</f>
        <v>700299</v>
      </c>
      <c r="H42" s="2"/>
      <c r="I42" s="2"/>
      <c r="J42" s="10"/>
    </row>
    <row r="43" spans="1:10" x14ac:dyDescent="0.25">
      <c r="A43" s="10"/>
      <c r="B43" s="10"/>
      <c r="C43" s="10">
        <v>3020</v>
      </c>
      <c r="D43" s="19" t="s">
        <v>39</v>
      </c>
      <c r="E43" s="10"/>
      <c r="F43" s="10"/>
      <c r="G43" s="10"/>
      <c r="H43" s="2">
        <v>2000</v>
      </c>
      <c r="I43" s="2"/>
      <c r="J43" s="2">
        <f>H43+I43</f>
        <v>2000</v>
      </c>
    </row>
    <row r="44" spans="1:10" x14ac:dyDescent="0.25">
      <c r="A44" s="10"/>
      <c r="B44" s="10"/>
      <c r="C44" s="10">
        <v>4010</v>
      </c>
      <c r="D44" s="19" t="s">
        <v>4</v>
      </c>
      <c r="E44" s="10"/>
      <c r="F44" s="10"/>
      <c r="G44" s="10"/>
      <c r="H44" s="2">
        <v>350660</v>
      </c>
      <c r="I44" s="2"/>
      <c r="J44" s="2">
        <f t="shared" ref="J44:J56" si="19">H44+I44</f>
        <v>350660</v>
      </c>
    </row>
    <row r="45" spans="1:10" x14ac:dyDescent="0.25">
      <c r="A45" s="10"/>
      <c r="B45" s="10"/>
      <c r="C45" s="10">
        <v>4040</v>
      </c>
      <c r="D45" s="19" t="s">
        <v>40</v>
      </c>
      <c r="E45" s="10"/>
      <c r="F45" s="10"/>
      <c r="G45" s="10"/>
      <c r="H45" s="2">
        <v>20000</v>
      </c>
      <c r="I45" s="2"/>
      <c r="J45" s="2">
        <f t="shared" si="19"/>
        <v>20000</v>
      </c>
    </row>
    <row r="46" spans="1:10" x14ac:dyDescent="0.25">
      <c r="A46" s="10"/>
      <c r="B46" s="10"/>
      <c r="C46" s="10">
        <v>4110</v>
      </c>
      <c r="D46" s="19" t="s">
        <v>5</v>
      </c>
      <c r="E46" s="10"/>
      <c r="F46" s="10"/>
      <c r="G46" s="10"/>
      <c r="H46" s="2">
        <v>64060</v>
      </c>
      <c r="I46" s="2"/>
      <c r="J46" s="2">
        <f t="shared" si="19"/>
        <v>64060</v>
      </c>
    </row>
    <row r="47" spans="1:10" ht="23.25" x14ac:dyDescent="0.25">
      <c r="A47" s="10"/>
      <c r="B47" s="10"/>
      <c r="C47" s="10">
        <v>4120</v>
      </c>
      <c r="D47" s="19" t="s">
        <v>28</v>
      </c>
      <c r="E47" s="10"/>
      <c r="F47" s="10"/>
      <c r="G47" s="10"/>
      <c r="H47" s="2">
        <v>9000</v>
      </c>
      <c r="I47" s="2"/>
      <c r="J47" s="2">
        <f t="shared" si="19"/>
        <v>9000</v>
      </c>
    </row>
    <row r="48" spans="1:10" x14ac:dyDescent="0.25">
      <c r="A48" s="10"/>
      <c r="B48" s="10"/>
      <c r="C48" s="10">
        <v>4170</v>
      </c>
      <c r="D48" s="19" t="s">
        <v>15</v>
      </c>
      <c r="E48" s="10"/>
      <c r="F48" s="10"/>
      <c r="G48" s="10"/>
      <c r="H48" s="2">
        <v>7000</v>
      </c>
      <c r="I48" s="2"/>
      <c r="J48" s="2">
        <f t="shared" si="19"/>
        <v>7000</v>
      </c>
    </row>
    <row r="49" spans="1:10" x14ac:dyDescent="0.25">
      <c r="A49" s="10"/>
      <c r="B49" s="10"/>
      <c r="C49" s="10">
        <v>4210</v>
      </c>
      <c r="D49" s="19" t="s">
        <v>6</v>
      </c>
      <c r="E49" s="10"/>
      <c r="F49" s="10"/>
      <c r="G49" s="10"/>
      <c r="H49" s="2">
        <v>50451</v>
      </c>
      <c r="I49" s="2"/>
      <c r="J49" s="2">
        <f t="shared" si="19"/>
        <v>50451</v>
      </c>
    </row>
    <row r="50" spans="1:10" x14ac:dyDescent="0.25">
      <c r="A50" s="10"/>
      <c r="B50" s="10"/>
      <c r="C50" s="10">
        <v>4260</v>
      </c>
      <c r="D50" s="19" t="s">
        <v>16</v>
      </c>
      <c r="E50" s="10"/>
      <c r="F50" s="10"/>
      <c r="G50" s="10"/>
      <c r="H50" s="2">
        <v>16000</v>
      </c>
      <c r="I50" s="2"/>
      <c r="J50" s="2">
        <f t="shared" si="19"/>
        <v>16000</v>
      </c>
    </row>
    <row r="51" spans="1:10" x14ac:dyDescent="0.25">
      <c r="A51" s="10"/>
      <c r="B51" s="10"/>
      <c r="C51" s="10">
        <v>4280</v>
      </c>
      <c r="D51" s="19" t="s">
        <v>27</v>
      </c>
      <c r="E51" s="10"/>
      <c r="F51" s="10"/>
      <c r="G51" s="10"/>
      <c r="H51" s="2">
        <v>500</v>
      </c>
      <c r="I51" s="2"/>
      <c r="J51" s="2">
        <f t="shared" si="19"/>
        <v>500</v>
      </c>
    </row>
    <row r="52" spans="1:10" x14ac:dyDescent="0.25">
      <c r="A52" s="10"/>
      <c r="B52" s="10"/>
      <c r="C52" s="10">
        <v>4300</v>
      </c>
      <c r="D52" s="19" t="s">
        <v>7</v>
      </c>
      <c r="E52" s="10"/>
      <c r="F52" s="10"/>
      <c r="G52" s="10"/>
      <c r="H52" s="2">
        <v>167000</v>
      </c>
      <c r="I52" s="2"/>
      <c r="J52" s="2">
        <f t="shared" si="19"/>
        <v>167000</v>
      </c>
    </row>
    <row r="53" spans="1:10" x14ac:dyDescent="0.25">
      <c r="A53" s="10"/>
      <c r="B53" s="10"/>
      <c r="C53" s="10">
        <v>4360</v>
      </c>
      <c r="D53" s="19" t="s">
        <v>41</v>
      </c>
      <c r="E53" s="10"/>
      <c r="F53" s="10"/>
      <c r="G53" s="10"/>
      <c r="H53" s="2">
        <v>2000</v>
      </c>
      <c r="I53" s="2"/>
      <c r="J53" s="2">
        <f t="shared" si="19"/>
        <v>2000</v>
      </c>
    </row>
    <row r="54" spans="1:10" x14ac:dyDescent="0.25">
      <c r="A54" s="10"/>
      <c r="B54" s="10"/>
      <c r="C54" s="10">
        <v>4410</v>
      </c>
      <c r="D54" s="19" t="s">
        <v>8</v>
      </c>
      <c r="E54" s="10"/>
      <c r="F54" s="10"/>
      <c r="G54" s="10"/>
      <c r="H54" s="2">
        <v>1000</v>
      </c>
      <c r="I54" s="2"/>
      <c r="J54" s="2">
        <f t="shared" si="19"/>
        <v>1000</v>
      </c>
    </row>
    <row r="55" spans="1:10" x14ac:dyDescent="0.25">
      <c r="A55" s="10"/>
      <c r="B55" s="10"/>
      <c r="C55" s="10">
        <v>4440</v>
      </c>
      <c r="D55" s="19" t="s">
        <v>17</v>
      </c>
      <c r="E55" s="10"/>
      <c r="F55" s="10"/>
      <c r="G55" s="10"/>
      <c r="H55" s="2">
        <v>7628</v>
      </c>
      <c r="I55" s="2"/>
      <c r="J55" s="2">
        <f t="shared" si="19"/>
        <v>7628</v>
      </c>
    </row>
    <row r="56" spans="1:10" ht="23.25" x14ac:dyDescent="0.25">
      <c r="A56" s="10"/>
      <c r="B56" s="10"/>
      <c r="C56" s="10">
        <v>4700</v>
      </c>
      <c r="D56" s="19" t="s">
        <v>42</v>
      </c>
      <c r="E56" s="10"/>
      <c r="F56" s="10"/>
      <c r="G56" s="10"/>
      <c r="H56" s="2">
        <v>3000</v>
      </c>
      <c r="I56" s="2"/>
      <c r="J56" s="2">
        <f t="shared" si="19"/>
        <v>3000</v>
      </c>
    </row>
    <row r="57" spans="1:10" x14ac:dyDescent="0.25">
      <c r="A57" s="10"/>
      <c r="B57" s="3">
        <v>85215</v>
      </c>
      <c r="C57" s="4"/>
      <c r="D57" s="21" t="s">
        <v>10</v>
      </c>
      <c r="E57" s="6">
        <f>E58</f>
        <v>10000</v>
      </c>
      <c r="F57" s="6">
        <f t="shared" ref="F57:G57" si="20">F58</f>
        <v>0</v>
      </c>
      <c r="G57" s="6">
        <f t="shared" si="20"/>
        <v>10000</v>
      </c>
      <c r="H57" s="6">
        <f>H59+H60</f>
        <v>10000</v>
      </c>
      <c r="I57" s="6">
        <f t="shared" ref="I57:J57" si="21">I59+I60</f>
        <v>0</v>
      </c>
      <c r="J57" s="6">
        <f t="shared" si="21"/>
        <v>10000</v>
      </c>
    </row>
    <row r="58" spans="1:10" ht="45.75" x14ac:dyDescent="0.25">
      <c r="A58" s="10"/>
      <c r="B58" s="10"/>
      <c r="C58" s="10">
        <v>2010</v>
      </c>
      <c r="D58" s="19" t="s">
        <v>36</v>
      </c>
      <c r="E58" s="2">
        <v>10000</v>
      </c>
      <c r="F58" s="2">
        <v>0</v>
      </c>
      <c r="G58" s="2">
        <f>E58+F58</f>
        <v>10000</v>
      </c>
      <c r="H58" s="2"/>
      <c r="I58" s="2"/>
      <c r="J58" s="2"/>
    </row>
    <row r="59" spans="1:10" x14ac:dyDescent="0.25">
      <c r="A59" s="10"/>
      <c r="B59" s="10"/>
      <c r="C59" s="10">
        <v>3110</v>
      </c>
      <c r="D59" s="19" t="s">
        <v>11</v>
      </c>
      <c r="E59" s="2"/>
      <c r="F59" s="2"/>
      <c r="G59" s="2"/>
      <c r="H59" s="2">
        <v>9803.92</v>
      </c>
      <c r="I59" s="2"/>
      <c r="J59" s="2">
        <f>H59+I59</f>
        <v>9803.92</v>
      </c>
    </row>
    <row r="60" spans="1:10" x14ac:dyDescent="0.25">
      <c r="A60" s="10"/>
      <c r="B60" s="10"/>
      <c r="C60" s="10">
        <v>4210</v>
      </c>
      <c r="D60" s="19" t="s">
        <v>6</v>
      </c>
      <c r="E60" s="2"/>
      <c r="F60" s="2"/>
      <c r="G60" s="2"/>
      <c r="H60" s="2">
        <v>196.08</v>
      </c>
      <c r="I60" s="2"/>
      <c r="J60" s="2">
        <f>H60+I60</f>
        <v>196.08</v>
      </c>
    </row>
    <row r="61" spans="1:10" x14ac:dyDescent="0.25">
      <c r="A61" s="10"/>
      <c r="B61" s="3">
        <v>85228</v>
      </c>
      <c r="C61" s="4"/>
      <c r="D61" s="21" t="s">
        <v>13</v>
      </c>
      <c r="E61" s="6">
        <f>E62</f>
        <v>494000</v>
      </c>
      <c r="F61" s="6">
        <f t="shared" ref="F61:G61" si="22">F62</f>
        <v>0</v>
      </c>
      <c r="G61" s="6">
        <f t="shared" si="22"/>
        <v>494000</v>
      </c>
      <c r="H61" s="6">
        <f>H63</f>
        <v>494000</v>
      </c>
      <c r="I61" s="6">
        <f t="shared" ref="I61:J61" si="23">I63</f>
        <v>0</v>
      </c>
      <c r="J61" s="6">
        <f t="shared" si="23"/>
        <v>494000</v>
      </c>
    </row>
    <row r="62" spans="1:10" ht="47.25" customHeight="1" x14ac:dyDescent="0.25">
      <c r="A62" s="10"/>
      <c r="B62" s="10"/>
      <c r="C62" s="10">
        <v>2010</v>
      </c>
      <c r="D62" s="19" t="s">
        <v>36</v>
      </c>
      <c r="E62" s="2">
        <v>494000</v>
      </c>
      <c r="F62" s="2"/>
      <c r="G62" s="2">
        <f>E62+F62</f>
        <v>494000</v>
      </c>
      <c r="H62" s="2"/>
      <c r="I62" s="2"/>
      <c r="J62" s="10"/>
    </row>
    <row r="63" spans="1:10" x14ac:dyDescent="0.25">
      <c r="A63" s="10"/>
      <c r="B63" s="10"/>
      <c r="C63" s="10">
        <v>4300</v>
      </c>
      <c r="D63" s="19" t="s">
        <v>7</v>
      </c>
      <c r="E63" s="10"/>
      <c r="F63" s="10"/>
      <c r="G63" s="10"/>
      <c r="H63" s="2">
        <v>494000</v>
      </c>
      <c r="I63" s="2"/>
      <c r="J63" s="2">
        <f>H63+I63</f>
        <v>494000</v>
      </c>
    </row>
    <row r="64" spans="1:10" x14ac:dyDescent="0.25">
      <c r="A64" s="7">
        <v>855</v>
      </c>
      <c r="B64" s="7"/>
      <c r="C64" s="7"/>
      <c r="D64" s="20" t="s">
        <v>14</v>
      </c>
      <c r="E64" s="9">
        <f>E65+E97+E77+E92</f>
        <v>25276091</v>
      </c>
      <c r="F64" s="9">
        <f>F65+F97+F77+F92</f>
        <v>0</v>
      </c>
      <c r="G64" s="9">
        <f>G65+G97+G77+G92</f>
        <v>25276091</v>
      </c>
      <c r="H64" s="9">
        <f>H65+H97+H77+H92</f>
        <v>25276091</v>
      </c>
      <c r="I64" s="9">
        <f t="shared" ref="I64:J64" si="24">I65+I97+I77+I92</f>
        <v>0</v>
      </c>
      <c r="J64" s="9">
        <f t="shared" si="24"/>
        <v>25276091</v>
      </c>
    </row>
    <row r="65" spans="1:10" x14ac:dyDescent="0.25">
      <c r="A65" s="31"/>
      <c r="B65" s="3">
        <v>85501</v>
      </c>
      <c r="C65" s="4"/>
      <c r="D65" s="21" t="s">
        <v>43</v>
      </c>
      <c r="E65" s="6">
        <f>E66</f>
        <v>17712550</v>
      </c>
      <c r="F65" s="6">
        <f t="shared" ref="F65:G65" si="25">F66</f>
        <v>0</v>
      </c>
      <c r="G65" s="6">
        <f t="shared" si="25"/>
        <v>17712550</v>
      </c>
      <c r="H65" s="6">
        <f>H67+H68+H69+H70+H71+H72+H73+H74+H75+H76</f>
        <v>17712550</v>
      </c>
      <c r="I65" s="6">
        <f t="shared" ref="I65:J65" si="26">I67+I68+I69+I70+I71+I72+I73+I74+I75+I76</f>
        <v>0</v>
      </c>
      <c r="J65" s="6">
        <f t="shared" si="26"/>
        <v>17712550</v>
      </c>
    </row>
    <row r="66" spans="1:10" ht="67.5" customHeight="1" x14ac:dyDescent="0.25">
      <c r="A66" s="10"/>
      <c r="B66" s="10"/>
      <c r="C66" s="10">
        <v>2060</v>
      </c>
      <c r="D66" s="19" t="s">
        <v>44</v>
      </c>
      <c r="E66" s="2">
        <v>17712550</v>
      </c>
      <c r="F66" s="2"/>
      <c r="G66" s="2">
        <f>E66+F66</f>
        <v>17712550</v>
      </c>
      <c r="H66" s="2"/>
      <c r="I66" s="2"/>
      <c r="J66" s="10"/>
    </row>
    <row r="67" spans="1:10" x14ac:dyDescent="0.25">
      <c r="A67" s="10"/>
      <c r="B67" s="10"/>
      <c r="C67" s="10">
        <v>3110</v>
      </c>
      <c r="D67" s="19" t="s">
        <v>11</v>
      </c>
      <c r="E67" s="10"/>
      <c r="F67" s="10"/>
      <c r="G67" s="10"/>
      <c r="H67" s="2">
        <v>17538470</v>
      </c>
      <c r="I67" s="2"/>
      <c r="J67" s="2">
        <v>17538470</v>
      </c>
    </row>
    <row r="68" spans="1:10" ht="18.75" customHeight="1" x14ac:dyDescent="0.25">
      <c r="A68" s="10"/>
      <c r="B68" s="10"/>
      <c r="C68" s="10">
        <v>4010</v>
      </c>
      <c r="D68" s="19" t="s">
        <v>4</v>
      </c>
      <c r="E68" s="10"/>
      <c r="F68" s="10"/>
      <c r="G68" s="10"/>
      <c r="H68" s="2">
        <v>110000</v>
      </c>
      <c r="I68" s="2"/>
      <c r="J68" s="2">
        <v>110000</v>
      </c>
    </row>
    <row r="69" spans="1:10" ht="15.75" customHeight="1" x14ac:dyDescent="0.25">
      <c r="A69" s="10"/>
      <c r="B69" s="10"/>
      <c r="C69" s="10">
        <v>4040</v>
      </c>
      <c r="D69" s="19" t="s">
        <v>40</v>
      </c>
      <c r="E69" s="10"/>
      <c r="F69" s="10"/>
      <c r="G69" s="10"/>
      <c r="H69" s="2">
        <v>9770</v>
      </c>
      <c r="I69" s="2"/>
      <c r="J69" s="2">
        <v>9770</v>
      </c>
    </row>
    <row r="70" spans="1:10" ht="14.25" customHeight="1" x14ac:dyDescent="0.25">
      <c r="A70" s="10"/>
      <c r="B70" s="10"/>
      <c r="C70" s="10">
        <v>4110</v>
      </c>
      <c r="D70" s="19" t="s">
        <v>5</v>
      </c>
      <c r="E70" s="10"/>
      <c r="F70" s="10"/>
      <c r="G70" s="10"/>
      <c r="H70" s="2">
        <v>15665</v>
      </c>
      <c r="I70" s="2"/>
      <c r="J70" s="2">
        <v>15665</v>
      </c>
    </row>
    <row r="71" spans="1:10" ht="26.25" customHeight="1" x14ac:dyDescent="0.25">
      <c r="A71" s="10"/>
      <c r="B71" s="10"/>
      <c r="C71" s="10">
        <v>4120</v>
      </c>
      <c r="D71" s="19" t="s">
        <v>28</v>
      </c>
      <c r="E71" s="10"/>
      <c r="F71" s="10"/>
      <c r="G71" s="10"/>
      <c r="H71" s="2">
        <v>2000</v>
      </c>
      <c r="I71" s="2"/>
      <c r="J71" s="2">
        <v>2000</v>
      </c>
    </row>
    <row r="72" spans="1:10" x14ac:dyDescent="0.25">
      <c r="A72" s="10"/>
      <c r="B72" s="10"/>
      <c r="C72" s="10">
        <v>4210</v>
      </c>
      <c r="D72" s="19" t="s">
        <v>6</v>
      </c>
      <c r="E72" s="10"/>
      <c r="F72" s="10"/>
      <c r="G72" s="10"/>
      <c r="H72" s="2">
        <v>9000</v>
      </c>
      <c r="I72" s="2"/>
      <c r="J72" s="2">
        <v>9000</v>
      </c>
    </row>
    <row r="73" spans="1:10" x14ac:dyDescent="0.25">
      <c r="A73" s="10"/>
      <c r="B73" s="10"/>
      <c r="C73" s="10">
        <v>4260</v>
      </c>
      <c r="D73" s="19" t="s">
        <v>16</v>
      </c>
      <c r="E73" s="10"/>
      <c r="F73" s="10"/>
      <c r="G73" s="10"/>
      <c r="H73" s="2">
        <v>2500</v>
      </c>
      <c r="I73" s="2"/>
      <c r="J73" s="2">
        <v>2500</v>
      </c>
    </row>
    <row r="74" spans="1:10" x14ac:dyDescent="0.25">
      <c r="A74" s="10"/>
      <c r="B74" s="10"/>
      <c r="C74" s="10">
        <v>4300</v>
      </c>
      <c r="D74" s="19" t="s">
        <v>7</v>
      </c>
      <c r="E74" s="10"/>
      <c r="F74" s="10"/>
      <c r="G74" s="10"/>
      <c r="H74" s="2">
        <v>20000</v>
      </c>
      <c r="I74" s="2"/>
      <c r="J74" s="2">
        <v>20000</v>
      </c>
    </row>
    <row r="75" spans="1:10" x14ac:dyDescent="0.25">
      <c r="A75" s="10"/>
      <c r="B75" s="10"/>
      <c r="C75" s="10">
        <v>4440</v>
      </c>
      <c r="D75" s="19" t="s">
        <v>17</v>
      </c>
      <c r="E75" s="10"/>
      <c r="F75" s="10"/>
      <c r="G75" s="10"/>
      <c r="H75" s="2">
        <v>2370</v>
      </c>
      <c r="I75" s="2"/>
      <c r="J75" s="2">
        <v>2370</v>
      </c>
    </row>
    <row r="76" spans="1:10" ht="23.25" customHeight="1" x14ac:dyDescent="0.25">
      <c r="A76" s="10"/>
      <c r="B76" s="10"/>
      <c r="C76" s="10">
        <v>4700</v>
      </c>
      <c r="D76" s="19" t="s">
        <v>18</v>
      </c>
      <c r="E76" s="10"/>
      <c r="F76" s="10"/>
      <c r="G76" s="10"/>
      <c r="H76" s="2">
        <v>2775</v>
      </c>
      <c r="I76" s="2"/>
      <c r="J76" s="2">
        <v>2775</v>
      </c>
    </row>
    <row r="77" spans="1:10" ht="36.75" customHeight="1" x14ac:dyDescent="0.25">
      <c r="A77" s="10"/>
      <c r="B77" s="3">
        <v>85502</v>
      </c>
      <c r="C77" s="4"/>
      <c r="D77" s="21" t="s">
        <v>19</v>
      </c>
      <c r="E77" s="6">
        <f>E78</f>
        <v>7501964</v>
      </c>
      <c r="F77" s="6">
        <f t="shared" ref="F77:G77" si="27">F78</f>
        <v>0</v>
      </c>
      <c r="G77" s="6">
        <f t="shared" si="27"/>
        <v>7501964</v>
      </c>
      <c r="H77" s="6">
        <f>H79+H80+H81+H82+H83+H84+H85+H86+H87+H88+H89+H90+H91</f>
        <v>7501964</v>
      </c>
      <c r="I77" s="6">
        <f t="shared" ref="I77:J77" si="28">I79+I80+I81+I82+I83+I84+I85+I86+I87+I88+I89+I90+I91</f>
        <v>0</v>
      </c>
      <c r="J77" s="6">
        <f t="shared" si="28"/>
        <v>7501964</v>
      </c>
    </row>
    <row r="78" spans="1:10" ht="45.75" x14ac:dyDescent="0.25">
      <c r="A78" s="10"/>
      <c r="B78" s="10"/>
      <c r="C78" s="10">
        <v>2010</v>
      </c>
      <c r="D78" s="19" t="s">
        <v>36</v>
      </c>
      <c r="E78" s="2">
        <v>7501964</v>
      </c>
      <c r="F78" s="2"/>
      <c r="G78" s="2">
        <f>E78+F78</f>
        <v>7501964</v>
      </c>
      <c r="H78" s="2"/>
      <c r="I78" s="2"/>
      <c r="J78" s="10"/>
    </row>
    <row r="79" spans="1:10" x14ac:dyDescent="0.25">
      <c r="A79" s="10"/>
      <c r="B79" s="10"/>
      <c r="C79" s="10">
        <v>3110</v>
      </c>
      <c r="D79" s="19" t="s">
        <v>11</v>
      </c>
      <c r="E79" s="10"/>
      <c r="F79" s="10"/>
      <c r="G79" s="10"/>
      <c r="H79" s="2">
        <v>7045524</v>
      </c>
      <c r="I79" s="2"/>
      <c r="J79" s="2">
        <f>H79+I79</f>
        <v>7045524</v>
      </c>
    </row>
    <row r="80" spans="1:10" ht="16.5" customHeight="1" x14ac:dyDescent="0.25">
      <c r="A80" s="10"/>
      <c r="B80" s="10"/>
      <c r="C80" s="10">
        <v>4010</v>
      </c>
      <c r="D80" s="19" t="s">
        <v>4</v>
      </c>
      <c r="E80" s="10"/>
      <c r="F80" s="10"/>
      <c r="G80" s="10"/>
      <c r="H80" s="2">
        <v>110000</v>
      </c>
      <c r="I80" s="2"/>
      <c r="J80" s="2">
        <f t="shared" ref="J80:J91" si="29">H80+I80</f>
        <v>110000</v>
      </c>
    </row>
    <row r="81" spans="1:10" ht="16.5" customHeight="1" x14ac:dyDescent="0.25">
      <c r="A81" s="10"/>
      <c r="B81" s="10"/>
      <c r="C81" s="10">
        <v>4040</v>
      </c>
      <c r="D81" s="19" t="s">
        <v>40</v>
      </c>
      <c r="E81" s="10"/>
      <c r="F81" s="10"/>
      <c r="G81" s="10"/>
      <c r="H81" s="2">
        <v>16100</v>
      </c>
      <c r="I81" s="2"/>
      <c r="J81" s="2">
        <f t="shared" si="29"/>
        <v>16100</v>
      </c>
    </row>
    <row r="82" spans="1:10" ht="16.5" customHeight="1" x14ac:dyDescent="0.25">
      <c r="A82" s="10"/>
      <c r="B82" s="10"/>
      <c r="C82" s="10">
        <v>4110</v>
      </c>
      <c r="D82" s="19" t="s">
        <v>5</v>
      </c>
      <c r="E82" s="10"/>
      <c r="F82" s="10"/>
      <c r="G82" s="10"/>
      <c r="H82" s="2">
        <v>270350</v>
      </c>
      <c r="I82" s="2"/>
      <c r="J82" s="2">
        <f t="shared" si="29"/>
        <v>270350</v>
      </c>
    </row>
    <row r="83" spans="1:10" ht="24" customHeight="1" x14ac:dyDescent="0.25">
      <c r="A83" s="10"/>
      <c r="B83" s="10"/>
      <c r="C83" s="10">
        <v>4120</v>
      </c>
      <c r="D83" s="19" t="s">
        <v>28</v>
      </c>
      <c r="E83" s="10"/>
      <c r="F83" s="10"/>
      <c r="G83" s="10"/>
      <c r="H83" s="2">
        <v>2820</v>
      </c>
      <c r="I83" s="2"/>
      <c r="J83" s="2">
        <f t="shared" si="29"/>
        <v>2820</v>
      </c>
    </row>
    <row r="84" spans="1:10" x14ac:dyDescent="0.25">
      <c r="A84" s="10"/>
      <c r="B84" s="10"/>
      <c r="C84" s="10">
        <v>4170</v>
      </c>
      <c r="D84" s="19" t="s">
        <v>15</v>
      </c>
      <c r="E84" s="10"/>
      <c r="F84" s="10"/>
      <c r="G84" s="10"/>
      <c r="H84" s="2">
        <v>5000</v>
      </c>
      <c r="I84" s="2"/>
      <c r="J84" s="2">
        <f t="shared" si="29"/>
        <v>5000</v>
      </c>
    </row>
    <row r="85" spans="1:10" x14ac:dyDescent="0.25">
      <c r="A85" s="10"/>
      <c r="B85" s="10"/>
      <c r="C85" s="10">
        <v>4210</v>
      </c>
      <c r="D85" s="19" t="s">
        <v>6</v>
      </c>
      <c r="E85" s="10"/>
      <c r="F85" s="10"/>
      <c r="G85" s="10"/>
      <c r="H85" s="2">
        <v>10000</v>
      </c>
      <c r="I85" s="2"/>
      <c r="J85" s="2">
        <f t="shared" si="29"/>
        <v>10000</v>
      </c>
    </row>
    <row r="86" spans="1:10" x14ac:dyDescent="0.25">
      <c r="A86" s="10"/>
      <c r="B86" s="10"/>
      <c r="C86" s="10">
        <v>4260</v>
      </c>
      <c r="D86" s="19" t="s">
        <v>16</v>
      </c>
      <c r="E86" s="10"/>
      <c r="F86" s="10"/>
      <c r="G86" s="10"/>
      <c r="H86" s="2">
        <v>3000</v>
      </c>
      <c r="I86" s="2"/>
      <c r="J86" s="2">
        <f t="shared" si="29"/>
        <v>3000</v>
      </c>
    </row>
    <row r="87" spans="1:10" x14ac:dyDescent="0.25">
      <c r="A87" s="10"/>
      <c r="B87" s="10"/>
      <c r="C87" s="10">
        <v>4300</v>
      </c>
      <c r="D87" s="19" t="s">
        <v>7</v>
      </c>
      <c r="E87" s="10"/>
      <c r="F87" s="10"/>
      <c r="G87" s="10"/>
      <c r="H87" s="2">
        <v>30000</v>
      </c>
      <c r="I87" s="2"/>
      <c r="J87" s="2">
        <f t="shared" si="29"/>
        <v>30000</v>
      </c>
    </row>
    <row r="88" spans="1:10" x14ac:dyDescent="0.25">
      <c r="A88" s="10"/>
      <c r="B88" s="10"/>
      <c r="C88" s="10">
        <v>4360</v>
      </c>
      <c r="D88" s="19" t="s">
        <v>41</v>
      </c>
      <c r="E88" s="10"/>
      <c r="F88" s="10"/>
      <c r="G88" s="10"/>
      <c r="H88" s="2">
        <v>1000</v>
      </c>
      <c r="I88" s="2"/>
      <c r="J88" s="2">
        <f t="shared" si="29"/>
        <v>1000</v>
      </c>
    </row>
    <row r="89" spans="1:10" x14ac:dyDescent="0.25">
      <c r="A89" s="10"/>
      <c r="B89" s="10"/>
      <c r="C89" s="10">
        <v>4430</v>
      </c>
      <c r="D89" s="19" t="s">
        <v>24</v>
      </c>
      <c r="E89" s="10"/>
      <c r="F89" s="10"/>
      <c r="G89" s="10"/>
      <c r="H89" s="2">
        <v>250</v>
      </c>
      <c r="I89" s="2"/>
      <c r="J89" s="2">
        <f t="shared" si="29"/>
        <v>250</v>
      </c>
    </row>
    <row r="90" spans="1:10" x14ac:dyDescent="0.25">
      <c r="A90" s="10"/>
      <c r="B90" s="10"/>
      <c r="C90" s="10">
        <v>4440</v>
      </c>
      <c r="D90" s="19" t="s">
        <v>17</v>
      </c>
      <c r="E90" s="10"/>
      <c r="F90" s="10"/>
      <c r="G90" s="10"/>
      <c r="H90" s="2">
        <v>4920</v>
      </c>
      <c r="I90" s="2"/>
      <c r="J90" s="2">
        <f t="shared" si="29"/>
        <v>4920</v>
      </c>
    </row>
    <row r="91" spans="1:10" ht="24.75" customHeight="1" x14ac:dyDescent="0.25">
      <c r="A91" s="10"/>
      <c r="B91" s="10"/>
      <c r="C91" s="10">
        <v>4700</v>
      </c>
      <c r="D91" s="19" t="s">
        <v>18</v>
      </c>
      <c r="E91" s="10"/>
      <c r="F91" s="10"/>
      <c r="G91" s="10"/>
      <c r="H91" s="2">
        <v>3000</v>
      </c>
      <c r="I91" s="2"/>
      <c r="J91" s="2">
        <f t="shared" si="29"/>
        <v>3000</v>
      </c>
    </row>
    <row r="92" spans="1:10" ht="15" customHeight="1" x14ac:dyDescent="0.25">
      <c r="A92" s="10"/>
      <c r="B92" s="3">
        <v>85503</v>
      </c>
      <c r="C92" s="4"/>
      <c r="D92" s="27" t="s">
        <v>56</v>
      </c>
      <c r="E92" s="6">
        <f>E93</f>
        <v>650</v>
      </c>
      <c r="F92" s="6">
        <f t="shared" ref="F92:G92" si="30">F93</f>
        <v>0</v>
      </c>
      <c r="G92" s="6">
        <f t="shared" si="30"/>
        <v>650</v>
      </c>
      <c r="H92" s="6">
        <f>H94+H95+H96</f>
        <v>649.99999999999989</v>
      </c>
      <c r="I92" s="6">
        <f t="shared" ref="I92:J92" si="31">I94+I95+I96</f>
        <v>0</v>
      </c>
      <c r="J92" s="6">
        <f t="shared" si="31"/>
        <v>649.99999999999989</v>
      </c>
    </row>
    <row r="93" spans="1:10" ht="24.75" customHeight="1" x14ac:dyDescent="0.25">
      <c r="A93" s="10"/>
      <c r="B93" s="10"/>
      <c r="C93" s="10">
        <v>2010</v>
      </c>
      <c r="D93" s="19" t="s">
        <v>36</v>
      </c>
      <c r="E93" s="2">
        <v>650</v>
      </c>
      <c r="F93" s="2"/>
      <c r="G93" s="2">
        <f>E93+F93</f>
        <v>650</v>
      </c>
      <c r="H93" s="2"/>
      <c r="I93" s="2"/>
      <c r="J93" s="2"/>
    </row>
    <row r="94" spans="1:10" ht="14.25" customHeight="1" x14ac:dyDescent="0.25">
      <c r="A94" s="10"/>
      <c r="B94" s="10"/>
      <c r="C94" s="10">
        <v>4010</v>
      </c>
      <c r="D94" s="19" t="s">
        <v>4</v>
      </c>
      <c r="E94" s="2"/>
      <c r="F94" s="2"/>
      <c r="G94" s="2"/>
      <c r="H94" s="2">
        <v>543.16</v>
      </c>
      <c r="I94" s="2"/>
      <c r="J94" s="2">
        <f>H94+I94</f>
        <v>543.16</v>
      </c>
    </row>
    <row r="95" spans="1:10" ht="12.75" customHeight="1" x14ac:dyDescent="0.25">
      <c r="A95" s="10"/>
      <c r="B95" s="10"/>
      <c r="C95" s="10">
        <v>4110</v>
      </c>
      <c r="D95" s="19" t="s">
        <v>5</v>
      </c>
      <c r="E95" s="2"/>
      <c r="F95" s="2"/>
      <c r="G95" s="2"/>
      <c r="H95" s="2">
        <v>93.53</v>
      </c>
      <c r="I95" s="2"/>
      <c r="J95" s="2">
        <f t="shared" ref="J95:J96" si="32">H95+I95</f>
        <v>93.53</v>
      </c>
    </row>
    <row r="96" spans="1:10" ht="24.75" customHeight="1" x14ac:dyDescent="0.25">
      <c r="A96" s="10"/>
      <c r="B96" s="10"/>
      <c r="C96" s="10">
        <v>4120</v>
      </c>
      <c r="D96" s="19" t="s">
        <v>28</v>
      </c>
      <c r="E96" s="2"/>
      <c r="F96" s="2"/>
      <c r="G96" s="2"/>
      <c r="H96" s="2">
        <v>13.31</v>
      </c>
      <c r="I96" s="2"/>
      <c r="J96" s="2">
        <f t="shared" si="32"/>
        <v>13.31</v>
      </c>
    </row>
    <row r="97" spans="1:10" ht="79.5" customHeight="1" x14ac:dyDescent="0.25">
      <c r="A97" s="10"/>
      <c r="B97" s="3">
        <v>85513</v>
      </c>
      <c r="C97" s="4"/>
      <c r="D97" s="21" t="s">
        <v>45</v>
      </c>
      <c r="E97" s="6">
        <f>E98</f>
        <v>60927</v>
      </c>
      <c r="F97" s="6">
        <f t="shared" ref="F97:G97" si="33">F98</f>
        <v>0</v>
      </c>
      <c r="G97" s="6">
        <f t="shared" si="33"/>
        <v>60927</v>
      </c>
      <c r="H97" s="6">
        <f>H99</f>
        <v>60927</v>
      </c>
      <c r="I97" s="6">
        <f t="shared" ref="I97:J97" si="34">I99</f>
        <v>0</v>
      </c>
      <c r="J97" s="6">
        <f t="shared" si="34"/>
        <v>60927</v>
      </c>
    </row>
    <row r="98" spans="1:10" ht="48" customHeight="1" x14ac:dyDescent="0.25">
      <c r="A98" s="10"/>
      <c r="B98" s="10"/>
      <c r="C98" s="10">
        <v>2010</v>
      </c>
      <c r="D98" s="19" t="s">
        <v>36</v>
      </c>
      <c r="E98" s="2">
        <v>60927</v>
      </c>
      <c r="F98" s="2"/>
      <c r="G98" s="2">
        <f>E98+F98</f>
        <v>60927</v>
      </c>
      <c r="H98" s="2"/>
      <c r="I98" s="2"/>
      <c r="J98" s="10"/>
    </row>
    <row r="99" spans="1:10" ht="18" customHeight="1" x14ac:dyDescent="0.25">
      <c r="A99" s="10"/>
      <c r="B99" s="10"/>
      <c r="C99" s="10">
        <v>4130</v>
      </c>
      <c r="D99" s="19" t="s">
        <v>12</v>
      </c>
      <c r="E99" s="10"/>
      <c r="F99" s="10"/>
      <c r="G99" s="10"/>
      <c r="H99" s="2">
        <v>60927</v>
      </c>
      <c r="I99" s="2"/>
      <c r="J99" s="2">
        <f>H99+I99</f>
        <v>60927</v>
      </c>
    </row>
    <row r="100" spans="1:10" x14ac:dyDescent="0.25">
      <c r="A100" s="10"/>
      <c r="B100" s="10"/>
      <c r="C100" s="10"/>
      <c r="D100" s="11" t="s">
        <v>46</v>
      </c>
      <c r="E100" s="12">
        <f>E17+E24+E40+E64+E8</f>
        <v>26674125</v>
      </c>
      <c r="F100" s="12">
        <f t="shared" ref="F100:J100" si="35">F17+F24+F40+F64+F8</f>
        <v>571894.4</v>
      </c>
      <c r="G100" s="12">
        <f t="shared" si="35"/>
        <v>27246019.399999999</v>
      </c>
      <c r="H100" s="12">
        <f t="shared" si="35"/>
        <v>26674125</v>
      </c>
      <c r="I100" s="12">
        <f t="shared" si="35"/>
        <v>571894.4</v>
      </c>
      <c r="J100" s="12">
        <f t="shared" si="35"/>
        <v>27246019.399999999</v>
      </c>
    </row>
    <row r="101" spans="1:10" hidden="1" x14ac:dyDescent="0.25">
      <c r="A101" s="14"/>
      <c r="B101" s="14"/>
      <c r="C101" s="14"/>
      <c r="D101" s="14"/>
      <c r="E101" s="14"/>
      <c r="F101" s="14"/>
      <c r="G101" s="14"/>
      <c r="H101" s="13"/>
      <c r="I101" s="13"/>
      <c r="J101" s="14"/>
    </row>
    <row r="102" spans="1:10" x14ac:dyDescent="0.25">
      <c r="A102" s="16" t="s">
        <v>47</v>
      </c>
      <c r="B102" s="16"/>
      <c r="C102" s="15"/>
      <c r="D102" s="14"/>
      <c r="E102" s="14"/>
      <c r="F102" s="14"/>
      <c r="G102" s="14"/>
      <c r="H102" s="13"/>
      <c r="I102" s="13"/>
      <c r="J102" s="14"/>
    </row>
    <row r="103" spans="1:10" hidden="1" x14ac:dyDescent="0.25">
      <c r="A103" s="14"/>
      <c r="B103" s="14"/>
      <c r="C103" s="14"/>
      <c r="D103" s="14"/>
      <c r="E103" s="14"/>
      <c r="F103" s="14"/>
      <c r="G103" s="14"/>
      <c r="H103" s="13"/>
      <c r="I103" s="13"/>
      <c r="J103" s="14"/>
    </row>
    <row r="104" spans="1:10" x14ac:dyDescent="0.25">
      <c r="A104" s="1" t="s">
        <v>1</v>
      </c>
      <c r="B104" s="1" t="s">
        <v>0</v>
      </c>
      <c r="C104" s="1" t="s">
        <v>30</v>
      </c>
      <c r="D104" s="1" t="s">
        <v>35</v>
      </c>
      <c r="E104" s="1" t="s">
        <v>48</v>
      </c>
      <c r="F104" s="14"/>
      <c r="G104" s="14"/>
      <c r="H104" s="13"/>
      <c r="I104" s="13"/>
      <c r="J104" s="14"/>
    </row>
    <row r="105" spans="1:10" x14ac:dyDescent="0.25">
      <c r="A105" s="10"/>
      <c r="B105" s="10"/>
      <c r="C105" s="10"/>
      <c r="D105" s="10"/>
      <c r="E105" s="10"/>
      <c r="F105" s="14"/>
      <c r="G105" s="14"/>
      <c r="H105" s="13"/>
      <c r="I105" s="13"/>
      <c r="J105" s="14"/>
    </row>
    <row r="106" spans="1:10" x14ac:dyDescent="0.25">
      <c r="A106" s="4">
        <v>852</v>
      </c>
      <c r="B106" s="4"/>
      <c r="C106" s="4"/>
      <c r="D106" s="22" t="s">
        <v>9</v>
      </c>
      <c r="E106" s="6">
        <v>44218</v>
      </c>
      <c r="F106" s="13"/>
      <c r="G106" s="13"/>
      <c r="H106" s="13"/>
      <c r="I106" s="13"/>
      <c r="J106" s="14"/>
    </row>
    <row r="107" spans="1:10" x14ac:dyDescent="0.25">
      <c r="A107" s="10"/>
      <c r="B107" s="3">
        <v>85228</v>
      </c>
      <c r="C107" s="4"/>
      <c r="D107" s="21" t="s">
        <v>13</v>
      </c>
      <c r="E107" s="6">
        <v>44218</v>
      </c>
      <c r="F107" s="13"/>
      <c r="G107" s="13"/>
      <c r="H107" s="13"/>
      <c r="I107" s="13"/>
      <c r="J107" s="14"/>
    </row>
    <row r="108" spans="1:10" x14ac:dyDescent="0.25">
      <c r="A108" s="10"/>
      <c r="B108" s="10"/>
      <c r="C108" s="24" t="s">
        <v>32</v>
      </c>
      <c r="D108" s="23" t="s">
        <v>31</v>
      </c>
      <c r="E108" s="2">
        <v>44218</v>
      </c>
      <c r="F108" s="13"/>
      <c r="G108" s="13"/>
      <c r="H108" s="13"/>
      <c r="I108" s="13"/>
      <c r="J108" s="14"/>
    </row>
    <row r="109" spans="1:10" x14ac:dyDescent="0.25">
      <c r="A109" s="4">
        <v>855</v>
      </c>
      <c r="B109" s="4"/>
      <c r="C109" s="4"/>
      <c r="D109" s="22" t="s">
        <v>14</v>
      </c>
      <c r="E109" s="6">
        <v>278078</v>
      </c>
      <c r="F109" s="13"/>
      <c r="G109" s="13"/>
      <c r="H109" s="13"/>
      <c r="I109" s="13"/>
      <c r="J109" s="14"/>
    </row>
    <row r="110" spans="1:10" ht="34.5" x14ac:dyDescent="0.25">
      <c r="A110" s="10"/>
      <c r="B110" s="3">
        <v>85502</v>
      </c>
      <c r="C110" s="4"/>
      <c r="D110" s="21" t="s">
        <v>19</v>
      </c>
      <c r="E110" s="6">
        <v>278078</v>
      </c>
      <c r="F110" s="13"/>
      <c r="G110" s="13"/>
      <c r="H110" s="13"/>
      <c r="I110" s="13"/>
      <c r="J110" s="14"/>
    </row>
    <row r="111" spans="1:10" ht="23.25" x14ac:dyDescent="0.25">
      <c r="A111" s="10"/>
      <c r="B111" s="10"/>
      <c r="C111" s="24" t="s">
        <v>54</v>
      </c>
      <c r="D111" s="19" t="s">
        <v>49</v>
      </c>
      <c r="E111" s="2">
        <v>278078</v>
      </c>
      <c r="F111" s="13"/>
      <c r="G111" s="13"/>
      <c r="H111" s="13"/>
      <c r="I111" s="13"/>
      <c r="J111" s="14"/>
    </row>
    <row r="112" spans="1:10" ht="15" customHeight="1" x14ac:dyDescent="0.25">
      <c r="A112" s="124" t="s">
        <v>50</v>
      </c>
      <c r="B112" s="125"/>
      <c r="C112" s="125"/>
      <c r="D112" s="126"/>
      <c r="E112" s="12">
        <v>322296</v>
      </c>
      <c r="F112" s="13"/>
      <c r="G112" s="13"/>
      <c r="H112" s="13"/>
      <c r="I112" s="13"/>
      <c r="J112" s="14"/>
    </row>
  </sheetData>
  <mergeCells count="7">
    <mergeCell ref="E6:G6"/>
    <mergeCell ref="H6:J6"/>
    <mergeCell ref="A112:D112"/>
    <mergeCell ref="D6:D7"/>
    <mergeCell ref="C6:C7"/>
    <mergeCell ref="B6:B7"/>
    <mergeCell ref="A6:A7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E13" sqref="E13"/>
    </sheetView>
  </sheetViews>
  <sheetFormatPr defaultRowHeight="15" x14ac:dyDescent="0.25"/>
  <cols>
    <col min="4" max="4" width="27.7109375" customWidth="1"/>
    <col min="5" max="5" width="14.7109375" customWidth="1"/>
    <col min="6" max="6" width="13.85546875" customWidth="1"/>
    <col min="7" max="7" width="13.5703125" customWidth="1"/>
    <col min="8" max="8" width="12.42578125" customWidth="1"/>
    <col min="9" max="9" width="13.5703125" customWidth="1"/>
    <col min="10" max="10" width="15.5703125" customWidth="1"/>
  </cols>
  <sheetData>
    <row r="1" spans="1:10" x14ac:dyDescent="0.25">
      <c r="A1" s="130" t="s">
        <v>101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30" t="s">
        <v>59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15" customHeight="1" x14ac:dyDescent="0.25">
      <c r="A3" s="132" t="s">
        <v>73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D4" s="43"/>
    </row>
    <row r="5" spans="1:10" x14ac:dyDescent="0.25">
      <c r="A5" s="137" t="s">
        <v>64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25">
      <c r="A6" s="137" t="s">
        <v>65</v>
      </c>
      <c r="B6" s="137"/>
      <c r="C6" s="137"/>
      <c r="D6" s="137"/>
      <c r="E6" s="137"/>
      <c r="F6" s="137"/>
      <c r="G6" s="137"/>
      <c r="H6" s="137"/>
      <c r="I6" s="137"/>
      <c r="J6" s="137"/>
    </row>
    <row r="8" spans="1:10" x14ac:dyDescent="0.25">
      <c r="A8" s="138" t="s">
        <v>1</v>
      </c>
      <c r="B8" s="138" t="s">
        <v>0</v>
      </c>
      <c r="C8" s="138" t="s">
        <v>66</v>
      </c>
      <c r="D8" s="139" t="s">
        <v>35</v>
      </c>
      <c r="E8" s="134" t="s">
        <v>52</v>
      </c>
      <c r="F8" s="135"/>
      <c r="G8" s="136"/>
      <c r="H8" s="134" t="s">
        <v>53</v>
      </c>
      <c r="I8" s="135"/>
      <c r="J8" s="136"/>
    </row>
    <row r="9" spans="1:10" ht="31.5" customHeight="1" x14ac:dyDescent="0.25">
      <c r="A9" s="138"/>
      <c r="B9" s="138"/>
      <c r="C9" s="138"/>
      <c r="D9" s="139"/>
      <c r="E9" s="44" t="s">
        <v>22</v>
      </c>
      <c r="F9" s="44" t="s">
        <v>51</v>
      </c>
      <c r="G9" s="44" t="s">
        <v>29</v>
      </c>
      <c r="H9" s="44" t="s">
        <v>22</v>
      </c>
      <c r="I9" s="44" t="s">
        <v>51</v>
      </c>
      <c r="J9" s="44" t="s">
        <v>29</v>
      </c>
    </row>
    <row r="10" spans="1:10" x14ac:dyDescent="0.25">
      <c r="A10" s="138"/>
      <c r="B10" s="138"/>
      <c r="C10" s="138"/>
      <c r="D10" s="139"/>
      <c r="E10" s="44"/>
      <c r="F10" s="44"/>
      <c r="G10" s="44"/>
      <c r="H10" s="44"/>
      <c r="I10" s="44"/>
      <c r="J10" s="44"/>
    </row>
    <row r="11" spans="1:10" x14ac:dyDescent="0.25">
      <c r="A11" s="45">
        <v>710</v>
      </c>
      <c r="B11" s="45"/>
      <c r="C11" s="45"/>
      <c r="D11" s="46" t="s">
        <v>69</v>
      </c>
      <c r="E11" s="47">
        <f>E12</f>
        <v>33000</v>
      </c>
      <c r="F11" s="47">
        <f t="shared" ref="F11:G11" si="0">F12</f>
        <v>0</v>
      </c>
      <c r="G11" s="47">
        <f t="shared" si="0"/>
        <v>33000</v>
      </c>
      <c r="H11" s="47">
        <f>H12</f>
        <v>33000</v>
      </c>
      <c r="I11" s="47">
        <f t="shared" ref="I11:J11" si="1">I12</f>
        <v>0</v>
      </c>
      <c r="J11" s="47">
        <f t="shared" si="1"/>
        <v>33000</v>
      </c>
    </row>
    <row r="12" spans="1:10" x14ac:dyDescent="0.25">
      <c r="A12" s="48"/>
      <c r="B12" s="49">
        <v>71035</v>
      </c>
      <c r="C12" s="49"/>
      <c r="D12" s="50" t="s">
        <v>70</v>
      </c>
      <c r="E12" s="51">
        <f>E13</f>
        <v>33000</v>
      </c>
      <c r="F12" s="51">
        <f t="shared" ref="F12:G12" si="2">F13</f>
        <v>0</v>
      </c>
      <c r="G12" s="51">
        <f t="shared" si="2"/>
        <v>33000</v>
      </c>
      <c r="H12" s="51">
        <f>H14</f>
        <v>33000</v>
      </c>
      <c r="I12" s="51">
        <f t="shared" ref="I12:J12" si="3">I14</f>
        <v>0</v>
      </c>
      <c r="J12" s="51">
        <f t="shared" si="3"/>
        <v>33000</v>
      </c>
    </row>
    <row r="13" spans="1:10" ht="76.5" x14ac:dyDescent="0.25">
      <c r="A13" s="48"/>
      <c r="B13" s="48"/>
      <c r="C13" s="52">
        <v>2020</v>
      </c>
      <c r="D13" s="53" t="s">
        <v>71</v>
      </c>
      <c r="E13" s="54">
        <v>33000</v>
      </c>
      <c r="F13" s="54"/>
      <c r="G13" s="54">
        <f>E13+F13</f>
        <v>33000</v>
      </c>
      <c r="H13" s="54"/>
      <c r="I13" s="54"/>
      <c r="J13" s="54"/>
    </row>
    <row r="14" spans="1:10" x14ac:dyDescent="0.25">
      <c r="A14" s="48"/>
      <c r="B14" s="48"/>
      <c r="C14" s="52">
        <v>4300</v>
      </c>
      <c r="D14" s="53" t="s">
        <v>7</v>
      </c>
      <c r="E14" s="54"/>
      <c r="F14" s="54"/>
      <c r="G14" s="54"/>
      <c r="H14" s="54">
        <v>33000</v>
      </c>
      <c r="I14" s="54"/>
      <c r="J14" s="54">
        <f>H14+I14</f>
        <v>33000</v>
      </c>
    </row>
    <row r="15" spans="1:10" ht="22.5" customHeight="1" x14ac:dyDescent="0.25">
      <c r="A15" s="45">
        <v>801</v>
      </c>
      <c r="B15" s="55"/>
      <c r="C15" s="55"/>
      <c r="D15" s="56" t="s">
        <v>20</v>
      </c>
      <c r="E15" s="57">
        <f>E16</f>
        <v>30000</v>
      </c>
      <c r="F15" s="57">
        <f t="shared" ref="F15:G15" si="4">F16</f>
        <v>0</v>
      </c>
      <c r="G15" s="57">
        <f t="shared" si="4"/>
        <v>30000</v>
      </c>
      <c r="H15" s="57">
        <f>H16</f>
        <v>30000</v>
      </c>
      <c r="I15" s="57">
        <f t="shared" ref="I15:J15" si="5">I16</f>
        <v>0</v>
      </c>
      <c r="J15" s="57">
        <f t="shared" si="5"/>
        <v>30000</v>
      </c>
    </row>
    <row r="16" spans="1:10" x14ac:dyDescent="0.25">
      <c r="A16" s="58"/>
      <c r="B16" s="59">
        <v>80104</v>
      </c>
      <c r="C16" s="59"/>
      <c r="D16" s="60" t="s">
        <v>21</v>
      </c>
      <c r="E16" s="61">
        <f>E17</f>
        <v>30000</v>
      </c>
      <c r="F16" s="61">
        <f t="shared" ref="F16:G16" si="6">F17</f>
        <v>0</v>
      </c>
      <c r="G16" s="61">
        <f t="shared" si="6"/>
        <v>30000</v>
      </c>
      <c r="H16" s="61">
        <f>H18</f>
        <v>30000</v>
      </c>
      <c r="I16" s="61">
        <f t="shared" ref="I16:J16" si="7">I18</f>
        <v>0</v>
      </c>
      <c r="J16" s="61">
        <f t="shared" si="7"/>
        <v>30000</v>
      </c>
    </row>
    <row r="17" spans="1:10" ht="64.5" customHeight="1" x14ac:dyDescent="0.25">
      <c r="A17" s="58"/>
      <c r="B17" s="62"/>
      <c r="C17" s="63">
        <v>2310</v>
      </c>
      <c r="D17" s="64" t="s">
        <v>67</v>
      </c>
      <c r="E17" s="65">
        <v>30000</v>
      </c>
      <c r="F17" s="65"/>
      <c r="G17" s="65">
        <f>E17+F17</f>
        <v>30000</v>
      </c>
      <c r="H17" s="65"/>
      <c r="I17" s="65"/>
      <c r="J17" s="65"/>
    </row>
    <row r="18" spans="1:10" ht="46.5" customHeight="1" x14ac:dyDescent="0.25">
      <c r="A18" s="66"/>
      <c r="B18" s="66"/>
      <c r="C18" s="67">
        <v>2540</v>
      </c>
      <c r="D18" s="68" t="s">
        <v>68</v>
      </c>
      <c r="E18" s="69"/>
      <c r="F18" s="69"/>
      <c r="G18" s="69"/>
      <c r="H18" s="72">
        <v>30000</v>
      </c>
      <c r="I18" s="69"/>
      <c r="J18" s="70">
        <v>30000</v>
      </c>
    </row>
    <row r="19" spans="1:10" x14ac:dyDescent="0.25">
      <c r="A19" s="133" t="s">
        <v>46</v>
      </c>
      <c r="B19" s="133"/>
      <c r="C19" s="133"/>
      <c r="D19" s="133"/>
      <c r="E19" s="71">
        <f>E11+E15</f>
        <v>63000</v>
      </c>
      <c r="F19" s="71">
        <f t="shared" ref="F19:J19" si="8">F11+F15</f>
        <v>0</v>
      </c>
      <c r="G19" s="71">
        <f t="shared" si="8"/>
        <v>63000</v>
      </c>
      <c r="H19" s="71">
        <f t="shared" si="8"/>
        <v>63000</v>
      </c>
      <c r="I19" s="71">
        <f t="shared" si="8"/>
        <v>0</v>
      </c>
      <c r="J19" s="71">
        <f t="shared" si="8"/>
        <v>63000</v>
      </c>
    </row>
  </sheetData>
  <mergeCells count="12">
    <mergeCell ref="A1:J1"/>
    <mergeCell ref="A2:J2"/>
    <mergeCell ref="A3:J3"/>
    <mergeCell ref="A19:D19"/>
    <mergeCell ref="E8:G8"/>
    <mergeCell ref="H8:J8"/>
    <mergeCell ref="A5:J5"/>
    <mergeCell ref="A6:J6"/>
    <mergeCell ref="A8:A10"/>
    <mergeCell ref="B8:B10"/>
    <mergeCell ref="C8:C10"/>
    <mergeCell ref="D8:D10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28" sqref="F28"/>
    </sheetView>
  </sheetViews>
  <sheetFormatPr defaultRowHeight="15" x14ac:dyDescent="0.25"/>
  <cols>
    <col min="1" max="1" width="5" customWidth="1"/>
    <col min="2" max="2" width="32.28515625" customWidth="1"/>
    <col min="3" max="4" width="18.28515625" customWidth="1"/>
    <col min="5" max="5" width="17" customWidth="1"/>
    <col min="6" max="6" width="19.85546875" customWidth="1"/>
    <col min="7" max="7" width="18.28515625" customWidth="1"/>
  </cols>
  <sheetData>
    <row r="1" spans="1:7" x14ac:dyDescent="0.25">
      <c r="A1" s="140" t="s">
        <v>72</v>
      </c>
      <c r="B1" s="131"/>
      <c r="C1" s="131"/>
      <c r="D1" s="131"/>
      <c r="E1" s="131"/>
      <c r="F1" s="131"/>
      <c r="G1" s="131"/>
    </row>
    <row r="2" spans="1:7" x14ac:dyDescent="0.25">
      <c r="A2" s="140" t="s">
        <v>59</v>
      </c>
      <c r="B2" s="131"/>
      <c r="C2" s="131"/>
      <c r="D2" s="131"/>
      <c r="E2" s="131"/>
      <c r="F2" s="131"/>
      <c r="G2" s="131"/>
    </row>
    <row r="3" spans="1:7" x14ac:dyDescent="0.25">
      <c r="A3" s="141" t="s">
        <v>98</v>
      </c>
      <c r="B3" s="131"/>
      <c r="C3" s="131"/>
      <c r="D3" s="131"/>
      <c r="E3" s="131"/>
      <c r="F3" s="131"/>
      <c r="G3" s="131"/>
    </row>
    <row r="4" spans="1:7" ht="15.75" x14ac:dyDescent="0.25">
      <c r="A4" s="143" t="s">
        <v>74</v>
      </c>
      <c r="B4" s="143"/>
      <c r="C4" s="143"/>
      <c r="D4" s="143"/>
      <c r="E4" s="143"/>
      <c r="F4" s="143"/>
      <c r="G4" s="143"/>
    </row>
    <row r="5" spans="1:7" x14ac:dyDescent="0.25">
      <c r="A5" s="144" t="s">
        <v>75</v>
      </c>
      <c r="B5" s="142" t="s">
        <v>76</v>
      </c>
      <c r="C5" s="145" t="s">
        <v>77</v>
      </c>
      <c r="D5" s="145" t="s">
        <v>78</v>
      </c>
      <c r="E5" s="146" t="s">
        <v>79</v>
      </c>
      <c r="F5" s="146"/>
      <c r="G5" s="146"/>
    </row>
    <row r="6" spans="1:7" x14ac:dyDescent="0.25">
      <c r="A6" s="144"/>
      <c r="B6" s="142"/>
      <c r="C6" s="145"/>
      <c r="D6" s="145"/>
      <c r="E6" s="142" t="s">
        <v>80</v>
      </c>
      <c r="F6" s="142"/>
      <c r="G6" s="142" t="s">
        <v>81</v>
      </c>
    </row>
    <row r="7" spans="1:7" ht="34.5" customHeight="1" x14ac:dyDescent="0.25">
      <c r="A7" s="144"/>
      <c r="B7" s="142"/>
      <c r="C7" s="145"/>
      <c r="D7" s="145"/>
      <c r="E7" s="73" t="s">
        <v>82</v>
      </c>
      <c r="F7" s="74" t="s">
        <v>83</v>
      </c>
      <c r="G7" s="142"/>
    </row>
    <row r="8" spans="1:7" x14ac:dyDescent="0.25">
      <c r="A8" s="75">
        <v>1</v>
      </c>
      <c r="B8" s="75">
        <v>2</v>
      </c>
      <c r="C8" s="76">
        <v>4</v>
      </c>
      <c r="D8" s="76">
        <v>6</v>
      </c>
      <c r="E8" s="75">
        <v>7</v>
      </c>
      <c r="F8" s="75">
        <v>8</v>
      </c>
      <c r="G8" s="75">
        <v>9</v>
      </c>
    </row>
    <row r="9" spans="1:7" ht="34.5" customHeight="1" x14ac:dyDescent="0.25">
      <c r="A9" s="77" t="s">
        <v>84</v>
      </c>
      <c r="B9" s="78" t="s">
        <v>85</v>
      </c>
      <c r="C9" s="79">
        <v>2168000</v>
      </c>
      <c r="D9" s="79">
        <v>2168000</v>
      </c>
      <c r="E9" s="80">
        <f>D9-G9</f>
        <v>2168000</v>
      </c>
      <c r="F9" s="80">
        <f>300000+24400+66400+4900</f>
        <v>395700</v>
      </c>
      <c r="G9" s="81">
        <v>0</v>
      </c>
    </row>
    <row r="10" spans="1:7" x14ac:dyDescent="0.25">
      <c r="A10" s="82"/>
      <c r="B10" s="83" t="s">
        <v>79</v>
      </c>
      <c r="C10" s="79"/>
      <c r="D10" s="79"/>
      <c r="E10" s="80"/>
      <c r="F10" s="80"/>
      <c r="G10" s="81"/>
    </row>
    <row r="11" spans="1:7" ht="18" customHeight="1" x14ac:dyDescent="0.25">
      <c r="A11" s="82"/>
      <c r="B11" s="83" t="s">
        <v>86</v>
      </c>
      <c r="C11" s="84">
        <f>C12+C13+C14</f>
        <v>463166.20999999996</v>
      </c>
      <c r="D11" s="79"/>
      <c r="E11" s="80"/>
      <c r="F11" s="80"/>
      <c r="G11" s="81"/>
    </row>
    <row r="12" spans="1:7" ht="50.25" customHeight="1" x14ac:dyDescent="0.25">
      <c r="A12" s="82"/>
      <c r="B12" s="86" t="s">
        <v>87</v>
      </c>
      <c r="C12" s="85">
        <v>424618.74</v>
      </c>
      <c r="D12" s="79"/>
      <c r="E12" s="80"/>
      <c r="F12" s="80"/>
      <c r="G12" s="81"/>
    </row>
    <row r="13" spans="1:7" ht="28.5" customHeight="1" x14ac:dyDescent="0.25">
      <c r="A13" s="82"/>
      <c r="B13" s="86" t="s">
        <v>88</v>
      </c>
      <c r="C13" s="85">
        <v>8670.11</v>
      </c>
      <c r="D13" s="79"/>
      <c r="E13" s="79"/>
      <c r="F13" s="79"/>
      <c r="G13" s="87"/>
    </row>
    <row r="14" spans="1:7" ht="30.75" customHeight="1" x14ac:dyDescent="0.25">
      <c r="A14" s="82"/>
      <c r="B14" s="88" t="s">
        <v>89</v>
      </c>
      <c r="C14" s="85">
        <v>29877.360000000001</v>
      </c>
      <c r="D14" s="79"/>
      <c r="E14" s="79"/>
      <c r="F14" s="79"/>
      <c r="G14" s="87"/>
    </row>
    <row r="15" spans="1:7" x14ac:dyDescent="0.25">
      <c r="A15" s="89"/>
      <c r="B15" s="90" t="s">
        <v>90</v>
      </c>
      <c r="C15" s="91">
        <f>C9</f>
        <v>2168000</v>
      </c>
      <c r="D15" s="91">
        <f>D9</f>
        <v>2168000</v>
      </c>
      <c r="E15" s="91">
        <f>E9</f>
        <v>2168000</v>
      </c>
      <c r="F15" s="91">
        <f>F9</f>
        <v>395700</v>
      </c>
      <c r="G15" s="91">
        <f>G9</f>
        <v>0</v>
      </c>
    </row>
    <row r="16" spans="1:7" ht="20.25" customHeight="1" x14ac:dyDescent="0.25">
      <c r="A16" s="92" t="s">
        <v>91</v>
      </c>
      <c r="B16" s="78" t="s">
        <v>92</v>
      </c>
      <c r="C16" s="79">
        <v>1300000</v>
      </c>
      <c r="D16" s="79">
        <v>1300000</v>
      </c>
      <c r="E16" s="80">
        <f>D16</f>
        <v>1300000</v>
      </c>
      <c r="F16" s="80">
        <f>315000+27000+55000+8000</f>
        <v>405000</v>
      </c>
      <c r="G16" s="93">
        <v>0</v>
      </c>
    </row>
    <row r="17" spans="1:7" x14ac:dyDescent="0.25">
      <c r="A17" s="94"/>
      <c r="B17" s="83" t="s">
        <v>79</v>
      </c>
      <c r="C17" s="95"/>
      <c r="D17" s="79"/>
      <c r="E17" s="80"/>
      <c r="F17" s="80"/>
      <c r="G17" s="81"/>
    </row>
    <row r="18" spans="1:7" ht="12" customHeight="1" x14ac:dyDescent="0.25">
      <c r="A18" s="94"/>
      <c r="B18" s="96" t="s">
        <v>93</v>
      </c>
      <c r="C18" s="97">
        <f>C19</f>
        <v>150000</v>
      </c>
      <c r="D18" s="98"/>
      <c r="E18" s="99"/>
      <c r="F18" s="99"/>
      <c r="G18" s="100"/>
    </row>
    <row r="19" spans="1:7" ht="24" customHeight="1" x14ac:dyDescent="0.25">
      <c r="A19" s="94"/>
      <c r="B19" s="101" t="s">
        <v>94</v>
      </c>
      <c r="C19" s="102">
        <v>150000</v>
      </c>
      <c r="D19" s="103"/>
      <c r="E19" s="104"/>
      <c r="F19" s="104"/>
      <c r="G19" s="105"/>
    </row>
    <row r="20" spans="1:7" x14ac:dyDescent="0.25">
      <c r="A20" s="106"/>
      <c r="B20" s="107" t="s">
        <v>95</v>
      </c>
      <c r="C20" s="108">
        <f>C16</f>
        <v>1300000</v>
      </c>
      <c r="D20" s="108">
        <f>D16</f>
        <v>1300000</v>
      </c>
      <c r="E20" s="109">
        <f>E16</f>
        <v>1300000</v>
      </c>
      <c r="F20" s="109">
        <f>F16</f>
        <v>405000</v>
      </c>
      <c r="G20" s="110">
        <f>G16</f>
        <v>0</v>
      </c>
    </row>
    <row r="21" spans="1:7" x14ac:dyDescent="0.25">
      <c r="A21" s="106" t="s">
        <v>96</v>
      </c>
      <c r="B21" s="147" t="s">
        <v>97</v>
      </c>
      <c r="C21" s="148">
        <v>1280000</v>
      </c>
      <c r="D21" s="148">
        <v>1280000</v>
      </c>
      <c r="E21" s="148">
        <v>1280000</v>
      </c>
      <c r="F21" s="148">
        <v>394240</v>
      </c>
      <c r="G21" s="115"/>
    </row>
    <row r="22" spans="1:7" x14ac:dyDescent="0.25">
      <c r="A22" s="106"/>
      <c r="B22" s="116" t="s">
        <v>79</v>
      </c>
      <c r="C22" s="108"/>
      <c r="D22" s="108"/>
      <c r="E22" s="108"/>
      <c r="F22" s="108"/>
      <c r="G22" s="115"/>
    </row>
    <row r="23" spans="1:7" ht="24" x14ac:dyDescent="0.25">
      <c r="A23" s="106"/>
      <c r="B23" s="117" t="s">
        <v>99</v>
      </c>
      <c r="C23" s="118">
        <v>250000</v>
      </c>
      <c r="D23" s="108"/>
      <c r="E23" s="108"/>
      <c r="F23" s="108"/>
      <c r="G23" s="115"/>
    </row>
    <row r="24" spans="1:7" x14ac:dyDescent="0.25">
      <c r="A24" s="106"/>
      <c r="B24" s="117" t="s">
        <v>100</v>
      </c>
      <c r="C24" s="118">
        <f>C21</f>
        <v>1280000</v>
      </c>
      <c r="D24" s="118">
        <f t="shared" ref="D24:F24" si="0">D21</f>
        <v>1280000</v>
      </c>
      <c r="E24" s="118">
        <f t="shared" si="0"/>
        <v>1280000</v>
      </c>
      <c r="F24" s="118">
        <f t="shared" si="0"/>
        <v>394240</v>
      </c>
      <c r="G24" s="115"/>
    </row>
    <row r="25" spans="1:7" x14ac:dyDescent="0.25">
      <c r="A25" s="111"/>
      <c r="B25" s="112" t="s">
        <v>46</v>
      </c>
      <c r="C25" s="113">
        <f>C15+C20+C24</f>
        <v>4748000</v>
      </c>
      <c r="D25" s="113">
        <f t="shared" ref="D25:F25" si="1">D15+D20+D24</f>
        <v>4748000</v>
      </c>
      <c r="E25" s="113">
        <f t="shared" si="1"/>
        <v>4748000</v>
      </c>
      <c r="F25" s="113">
        <f t="shared" si="1"/>
        <v>1194940</v>
      </c>
      <c r="G25" s="114">
        <f t="shared" ref="D25:G25" si="2">G15+G20</f>
        <v>0</v>
      </c>
    </row>
  </sheetData>
  <mergeCells count="11">
    <mergeCell ref="A1:G1"/>
    <mergeCell ref="A2:G2"/>
    <mergeCell ref="A3:G3"/>
    <mergeCell ref="G6:G7"/>
    <mergeCell ref="A4:G4"/>
    <mergeCell ref="A5:A7"/>
    <mergeCell ref="B5:B7"/>
    <mergeCell ref="C5:C7"/>
    <mergeCell ref="D5:D7"/>
    <mergeCell ref="E5:G5"/>
    <mergeCell ref="E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Zał.nr 4</vt:lpstr>
      <vt:lpstr>Zał. nr 5</vt:lpstr>
      <vt:lpstr>Zał. nr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2020-05-06T07:52:32Z</cp:lastPrinted>
  <dcterms:created xsi:type="dcterms:W3CDTF">2018-11-03T12:53:48Z</dcterms:created>
  <dcterms:modified xsi:type="dcterms:W3CDTF">2020-05-06T07:52:37Z</dcterms:modified>
</cp:coreProperties>
</file>