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6675" activeTab="3"/>
  </bookViews>
  <sheets>
    <sheet name="Zał. nr 1." sheetId="10" r:id="rId1"/>
    <sheet name="Zał. nr 2." sheetId="11" r:id="rId2"/>
    <sheet name="Zał. nr 3" sheetId="1" r:id="rId3"/>
    <sheet name="Zał. Nr 4" sheetId="7" r:id="rId4"/>
    <sheet name="Zał. Nr 5" sheetId="2" r:id="rId5"/>
    <sheet name="zał nr 6" sheetId="3" r:id="rId6"/>
    <sheet name="Zal. nr 7 przedsz." sheetId="4" r:id="rId7"/>
    <sheet name="Tabela nr 1." sheetId="5" r:id="rId8"/>
  </sheets>
  <definedNames>
    <definedName name="_xlnm._FilterDatabase" localSheetId="6" hidden="1">'Zal. nr 7 przedsz.'!$A$8:$F$173</definedName>
    <definedName name="Excel_BuiltIn_Print_Titles_2" localSheetId="7">#REF!</definedName>
    <definedName name="Excel_BuiltIn_Print_Titles_2" localSheetId="6">#REF!</definedName>
    <definedName name="Excel_BuiltIn_Print_Titles_2" localSheetId="5">#REF!</definedName>
    <definedName name="Excel_BuiltIn_Print_Titles_2" localSheetId="2">#REF!</definedName>
    <definedName name="Excel_BuiltIn_Print_Titles_2" localSheetId="3">#REF!</definedName>
    <definedName name="Excel_BuiltIn_Print_Titles_2" localSheetId="4">#REF!</definedName>
    <definedName name="Excel_BuiltIn_Print_Titles_2">#REF!</definedName>
    <definedName name="Excel_BuiltIn_Print_Titles_2_1" localSheetId="7">#REF!</definedName>
    <definedName name="Excel_BuiltIn_Print_Titles_2_1" localSheetId="6">#REF!</definedName>
    <definedName name="Excel_BuiltIn_Print_Titles_2_1" localSheetId="5">#REF!</definedName>
    <definedName name="Excel_BuiltIn_Print_Titles_2_1" localSheetId="2">#REF!</definedName>
    <definedName name="Excel_BuiltIn_Print_Titles_2_1" localSheetId="3">#REF!</definedName>
    <definedName name="Excel_BuiltIn_Print_Titles_2_1" localSheetId="4">#REF!</definedName>
    <definedName name="Excel_BuiltIn_Print_Titles_2_1">#REF!</definedName>
    <definedName name="Excel_BuiltIn_Print_Titles_2_1_1" localSheetId="7">#REF!</definedName>
    <definedName name="Excel_BuiltIn_Print_Titles_2_1_1" localSheetId="6">#REF!</definedName>
    <definedName name="Excel_BuiltIn_Print_Titles_2_1_1" localSheetId="5">#REF!</definedName>
    <definedName name="Excel_BuiltIn_Print_Titles_2_1_1" localSheetId="2">#REF!</definedName>
    <definedName name="Excel_BuiltIn_Print_Titles_2_1_1" localSheetId="3">#REF!</definedName>
    <definedName name="Excel_BuiltIn_Print_Titles_2_1_1" localSheetId="4">#REF!</definedName>
    <definedName name="Excel_BuiltIn_Print_Titles_2_1_1">#REF!</definedName>
    <definedName name="Excel_BuiltIn_Print_Titles_3_1" localSheetId="7">#REF!</definedName>
    <definedName name="Excel_BuiltIn_Print_Titles_3_1" localSheetId="6">#REF!</definedName>
    <definedName name="Excel_BuiltIn_Print_Titles_3_1" localSheetId="5">#REF!</definedName>
    <definedName name="Excel_BuiltIn_Print_Titles_3_1" localSheetId="2">#REF!</definedName>
    <definedName name="Excel_BuiltIn_Print_Titles_3_1" localSheetId="3">#REF!</definedName>
    <definedName name="Excel_BuiltIn_Print_Titles_3_1" localSheetId="4">#REF!</definedName>
    <definedName name="Excel_BuiltIn_Print_Titles_3_1">#REF!</definedName>
    <definedName name="Excel_BuiltIn_Print_Titles_3_1_1" localSheetId="7">#REF!</definedName>
    <definedName name="Excel_BuiltIn_Print_Titles_3_1_1" localSheetId="6">#REF!</definedName>
    <definedName name="Excel_BuiltIn_Print_Titles_3_1_1" localSheetId="5">#REF!</definedName>
    <definedName name="Excel_BuiltIn_Print_Titles_3_1_1" localSheetId="2">#REF!</definedName>
    <definedName name="Excel_BuiltIn_Print_Titles_3_1_1" localSheetId="3">#REF!</definedName>
    <definedName name="Excel_BuiltIn_Print_Titles_3_1_1" localSheetId="4">#REF!</definedName>
    <definedName name="Excel_BuiltIn_Print_Titles_3_1_1">#REF!</definedName>
    <definedName name="Excel_BuiltIn_Print_Titles_5" localSheetId="7">#REF!</definedName>
    <definedName name="Excel_BuiltIn_Print_Titles_5" localSheetId="6">#REF!</definedName>
    <definedName name="Excel_BuiltIn_Print_Titles_5" localSheetId="5">#REF!</definedName>
    <definedName name="Excel_BuiltIn_Print_Titles_5" localSheetId="2">#REF!</definedName>
    <definedName name="Excel_BuiltIn_Print_Titles_5" localSheetId="3">#REF!</definedName>
    <definedName name="Excel_BuiltIn_Print_Titles_5" localSheetId="4">#REF!</definedName>
    <definedName name="Excel_BuiltIn_Print_Titles_5">#REF!</definedName>
    <definedName name="Excel_BuiltIn_Print_Titles_5_1" localSheetId="7">#REF!</definedName>
    <definedName name="Excel_BuiltIn_Print_Titles_5_1" localSheetId="6">#REF!</definedName>
    <definedName name="Excel_BuiltIn_Print_Titles_5_1" localSheetId="5">#REF!</definedName>
    <definedName name="Excel_BuiltIn_Print_Titles_5_1" localSheetId="2">#REF!</definedName>
    <definedName name="Excel_BuiltIn_Print_Titles_5_1" localSheetId="3">#REF!</definedName>
    <definedName name="Excel_BuiltIn_Print_Titles_5_1" localSheetId="4">#REF!</definedName>
    <definedName name="Excel_BuiltIn_Print_Titles_5_1">#REF!</definedName>
    <definedName name="Excel_BuiltIn_Print_Titles_6" localSheetId="7">#REF!</definedName>
    <definedName name="Excel_BuiltIn_Print_Titles_6" localSheetId="6">#REF!</definedName>
    <definedName name="Excel_BuiltIn_Print_Titles_6" localSheetId="5">#REF!</definedName>
    <definedName name="Excel_BuiltIn_Print_Titles_6" localSheetId="2">#REF!</definedName>
    <definedName name="Excel_BuiltIn_Print_Titles_6" localSheetId="3">#REF!</definedName>
    <definedName name="Excel_BuiltIn_Print_Titles_6" localSheetId="4">#REF!</definedName>
    <definedName name="Excel_BuiltIn_Print_Titles_6">#REF!</definedName>
    <definedName name="Excel_BuiltIn_Print_Titles_6_1" localSheetId="7">#REF!</definedName>
    <definedName name="Excel_BuiltIn_Print_Titles_6_1" localSheetId="6">#REF!</definedName>
    <definedName name="Excel_BuiltIn_Print_Titles_6_1" localSheetId="5">#REF!</definedName>
    <definedName name="Excel_BuiltIn_Print_Titles_6_1" localSheetId="2">#REF!</definedName>
    <definedName name="Excel_BuiltIn_Print_Titles_6_1" localSheetId="3">#REF!</definedName>
    <definedName name="Excel_BuiltIn_Print_Titles_6_1" localSheetId="4">#REF!</definedName>
    <definedName name="Excel_BuiltIn_Print_Titles_6_1">#REF!</definedName>
    <definedName name="Excel_BuiltIn_Print_Titles_8" localSheetId="7">#REF!</definedName>
    <definedName name="Excel_BuiltIn_Print_Titles_8" localSheetId="6">#REF!</definedName>
    <definedName name="Excel_BuiltIn_Print_Titles_8" localSheetId="5">#REF!</definedName>
    <definedName name="Excel_BuiltIn_Print_Titles_8" localSheetId="2">#REF!</definedName>
    <definedName name="Excel_BuiltIn_Print_Titles_8" localSheetId="3">#REF!</definedName>
    <definedName name="Excel_BuiltIn_Print_Titles_8" localSheetId="4">#REF!</definedName>
    <definedName name="Excel_BuiltIn_Print_Titles_8">#REF!</definedName>
    <definedName name="Excel_BuiltIn_Print_Titles_8_1" localSheetId="7">#REF!</definedName>
    <definedName name="Excel_BuiltIn_Print_Titles_8_1" localSheetId="6">#REF!</definedName>
    <definedName name="Excel_BuiltIn_Print_Titles_8_1" localSheetId="5">#REF!</definedName>
    <definedName name="Excel_BuiltIn_Print_Titles_8_1" localSheetId="2">#REF!</definedName>
    <definedName name="Excel_BuiltIn_Print_Titles_8_1" localSheetId="3">#REF!</definedName>
    <definedName name="Excel_BuiltIn_Print_Titles_8_1" localSheetId="4">#REF!</definedName>
    <definedName name="Excel_BuiltIn_Print_Titles_8_1">#REF!</definedName>
    <definedName name="_xlnm.Print_Titles" localSheetId="7">'Tabela nr 1.'!$3:$3</definedName>
    <definedName name="_xlnm.Print_Titles" localSheetId="6">'Zal. nr 7 przedsz.'!$8:$8</definedName>
    <definedName name="_xlnm.Print_Titles" localSheetId="5">'zał nr 6'!$7:$7</definedName>
    <definedName name="_xlnm.Print_Titles" localSheetId="0">'Zał. nr 1.'!$3:$3</definedName>
    <definedName name="_xlnm.Print_Titles" localSheetId="1">'Zał. nr 2.'!$3:$3</definedName>
    <definedName name="_xlnm.Print_Titles" localSheetId="2">'Zał. nr 3'!$6:$6</definedName>
    <definedName name="_xlnm.Print_Titles" localSheetId="3">'Zał. Nr 4'!$6:$7</definedName>
    <definedName name="_xlnm.Print_Titles" localSheetId="4">'Zał. Nr 5'!$6:$7</definedName>
    <definedName name="zal.3" localSheetId="7">#REF!</definedName>
    <definedName name="zal.3" localSheetId="6">#REF!</definedName>
    <definedName name="zal.3" localSheetId="5">#REF!</definedName>
    <definedName name="zal.3" localSheetId="2">#REF!</definedName>
    <definedName name="zal.3" localSheetId="3">#REF!</definedName>
    <definedName name="zal.3" localSheetId="4">#REF!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G176" i="4" l="1"/>
  <c r="G177" i="4"/>
  <c r="K34" i="1" l="1"/>
  <c r="I34" i="1"/>
  <c r="F41" i="1"/>
  <c r="E20" i="5"/>
  <c r="F20" i="5"/>
  <c r="G20" i="5"/>
  <c r="H20" i="5"/>
  <c r="H22" i="5"/>
  <c r="G29" i="4"/>
  <c r="H29" i="4"/>
  <c r="F29" i="4"/>
  <c r="H30" i="4"/>
  <c r="F94" i="3"/>
  <c r="G94" i="3"/>
  <c r="E94" i="3"/>
  <c r="K41" i="1" l="1"/>
  <c r="K18" i="1"/>
  <c r="F24" i="1" l="1"/>
  <c r="H145" i="4" l="1"/>
  <c r="F74" i="4"/>
  <c r="F44" i="2"/>
  <c r="G44" i="2"/>
  <c r="H44" i="2"/>
  <c r="I44" i="2"/>
  <c r="J44" i="2"/>
  <c r="E44" i="2"/>
  <c r="I40" i="2"/>
  <c r="J40" i="2"/>
  <c r="H40" i="2"/>
  <c r="I41" i="2"/>
  <c r="J41" i="2"/>
  <c r="H41" i="2"/>
  <c r="J43" i="2"/>
  <c r="F40" i="2"/>
  <c r="G40" i="2"/>
  <c r="E40" i="2"/>
  <c r="F41" i="2"/>
  <c r="G41" i="2"/>
  <c r="E41" i="2"/>
  <c r="G42" i="2"/>
  <c r="G94" i="7"/>
  <c r="G91" i="7"/>
  <c r="G90" i="7" s="1"/>
  <c r="G89" i="7" s="1"/>
  <c r="F93" i="7"/>
  <c r="F92" i="7" s="1"/>
  <c r="E93" i="7"/>
  <c r="G95" i="7"/>
  <c r="G96" i="7"/>
  <c r="E83" i="7"/>
  <c r="F47" i="7"/>
  <c r="G47" i="7"/>
  <c r="H47" i="7"/>
  <c r="I47" i="7"/>
  <c r="E47" i="7"/>
  <c r="I78" i="7"/>
  <c r="J78" i="7"/>
  <c r="H78" i="7"/>
  <c r="F78" i="7"/>
  <c r="G78" i="7"/>
  <c r="E78" i="7"/>
  <c r="J81" i="7"/>
  <c r="J82" i="7"/>
  <c r="J80" i="7"/>
  <c r="G79" i="7"/>
  <c r="H9" i="7"/>
  <c r="H8" i="7"/>
  <c r="J16" i="7"/>
  <c r="J15" i="7"/>
  <c r="J14" i="7"/>
  <c r="J13" i="7"/>
  <c r="J12" i="7"/>
  <c r="J11" i="7"/>
  <c r="G10" i="7"/>
  <c r="G9" i="7" s="1"/>
  <c r="G8" i="7" s="1"/>
  <c r="F9" i="7"/>
  <c r="F8" i="7" s="1"/>
  <c r="E9" i="7"/>
  <c r="E8" i="7" s="1"/>
  <c r="F89" i="7"/>
  <c r="F90" i="7"/>
  <c r="K24" i="1"/>
  <c r="H47" i="1"/>
  <c r="F22" i="1"/>
  <c r="K22" i="1"/>
  <c r="I22" i="1"/>
  <c r="I29" i="1"/>
  <c r="K29" i="1" s="1"/>
  <c r="G93" i="7" l="1"/>
  <c r="G92" i="7" s="1"/>
  <c r="G97" i="7"/>
  <c r="F97" i="7"/>
  <c r="J9" i="7"/>
  <c r="E92" i="7"/>
  <c r="E90" i="7"/>
  <c r="E89" i="7" s="1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G63" i="7"/>
  <c r="I62" i="7"/>
  <c r="H62" i="7"/>
  <c r="G62" i="7"/>
  <c r="F62" i="7"/>
  <c r="E62" i="7"/>
  <c r="J61" i="7"/>
  <c r="J60" i="7"/>
  <c r="J59" i="7"/>
  <c r="J58" i="7"/>
  <c r="J57" i="7"/>
  <c r="J56" i="7"/>
  <c r="J55" i="7"/>
  <c r="J54" i="7"/>
  <c r="J53" i="7"/>
  <c r="J52" i="7"/>
  <c r="J51" i="7"/>
  <c r="J50" i="7"/>
  <c r="G49" i="7"/>
  <c r="G48" i="7" s="1"/>
  <c r="I48" i="7"/>
  <c r="H48" i="7"/>
  <c r="F48" i="7"/>
  <c r="E48" i="7"/>
  <c r="J46" i="7"/>
  <c r="J44" i="7" s="1"/>
  <c r="J33" i="7" s="1"/>
  <c r="G45" i="7"/>
  <c r="G44" i="7" s="1"/>
  <c r="I44" i="7"/>
  <c r="H44" i="7"/>
  <c r="F44" i="7"/>
  <c r="E44" i="7"/>
  <c r="J43" i="7"/>
  <c r="J42" i="7"/>
  <c r="J40" i="7" s="1"/>
  <c r="G41" i="7"/>
  <c r="G40" i="7" s="1"/>
  <c r="I40" i="7"/>
  <c r="H40" i="7"/>
  <c r="H33" i="7" s="1"/>
  <c r="F40" i="7"/>
  <c r="E40" i="7"/>
  <c r="J39" i="7"/>
  <c r="G38" i="7"/>
  <c r="J37" i="7"/>
  <c r="I37" i="7"/>
  <c r="H37" i="7"/>
  <c r="G37" i="7"/>
  <c r="F37" i="7"/>
  <c r="E37" i="7"/>
  <c r="H34" i="7"/>
  <c r="E34" i="7"/>
  <c r="J32" i="7"/>
  <c r="J31" i="7"/>
  <c r="J30" i="7"/>
  <c r="G29" i="7"/>
  <c r="G28" i="7" s="1"/>
  <c r="G27" i="7" s="1"/>
  <c r="I28" i="7"/>
  <c r="I27" i="7" s="1"/>
  <c r="I83" i="7" s="1"/>
  <c r="H28" i="7"/>
  <c r="H27" i="7" s="1"/>
  <c r="H83" i="7" s="1"/>
  <c r="F28" i="7"/>
  <c r="F27" i="7" s="1"/>
  <c r="F83" i="7" s="1"/>
  <c r="E28" i="7"/>
  <c r="E27" i="7"/>
  <c r="J25" i="7"/>
  <c r="J24" i="7"/>
  <c r="J23" i="7"/>
  <c r="J22" i="7"/>
  <c r="J21" i="7"/>
  <c r="J20" i="7"/>
  <c r="G19" i="7"/>
  <c r="I18" i="7"/>
  <c r="H18" i="7"/>
  <c r="H17" i="7" s="1"/>
  <c r="G18" i="7"/>
  <c r="G17" i="7" s="1"/>
  <c r="F18" i="7"/>
  <c r="F17" i="7" s="1"/>
  <c r="E18" i="7"/>
  <c r="I17" i="7"/>
  <c r="I9" i="7" s="1"/>
  <c r="I8" i="7" s="1"/>
  <c r="E17" i="7"/>
  <c r="E97" i="7" l="1"/>
  <c r="G83" i="7"/>
  <c r="J62" i="7"/>
  <c r="J18" i="7"/>
  <c r="J17" i="7" s="1"/>
  <c r="J8" i="7" s="1"/>
  <c r="E33" i="7"/>
  <c r="I33" i="7"/>
  <c r="J48" i="7"/>
  <c r="J47" i="7" s="1"/>
  <c r="J28" i="7"/>
  <c r="J27" i="7" s="1"/>
  <c r="F33" i="7"/>
  <c r="G33" i="7"/>
  <c r="J83" i="7" l="1"/>
  <c r="C112" i="5"/>
  <c r="F111" i="5"/>
  <c r="F110" i="5"/>
  <c r="F109" i="5"/>
  <c r="H108" i="5"/>
  <c r="F108" i="5"/>
  <c r="H107" i="5"/>
  <c r="H106" i="5"/>
  <c r="H105" i="5" s="1"/>
  <c r="F106" i="5"/>
  <c r="G105" i="5"/>
  <c r="E105" i="5"/>
  <c r="D105" i="5"/>
  <c r="H104" i="5"/>
  <c r="F104" i="5"/>
  <c r="H103" i="5"/>
  <c r="F103" i="5"/>
  <c r="H102" i="5"/>
  <c r="F102" i="5"/>
  <c r="H101" i="5"/>
  <c r="F101" i="5"/>
  <c r="H100" i="5"/>
  <c r="H99" i="5"/>
  <c r="F99" i="5"/>
  <c r="H98" i="5"/>
  <c r="F98" i="5"/>
  <c r="H97" i="5"/>
  <c r="H96" i="5" s="1"/>
  <c r="F97" i="5"/>
  <c r="F96" i="5" s="1"/>
  <c r="G96" i="5"/>
  <c r="E96" i="5"/>
  <c r="D96" i="5"/>
  <c r="H95" i="5"/>
  <c r="H94" i="5"/>
  <c r="F94" i="5"/>
  <c r="H93" i="5"/>
  <c r="F93" i="5"/>
  <c r="H92" i="5"/>
  <c r="F92" i="5"/>
  <c r="H91" i="5"/>
  <c r="F91" i="5"/>
  <c r="H90" i="5"/>
  <c r="H89" i="5"/>
  <c r="F89" i="5"/>
  <c r="F88" i="5" s="1"/>
  <c r="G88" i="5"/>
  <c r="E88" i="5"/>
  <c r="D88" i="5"/>
  <c r="H87" i="5"/>
  <c r="F87" i="5"/>
  <c r="H86" i="5"/>
  <c r="H85" i="5"/>
  <c r="H84" i="5"/>
  <c r="F84" i="5"/>
  <c r="H83" i="5"/>
  <c r="H81" i="5" s="1"/>
  <c r="F83" i="5"/>
  <c r="F81" i="5" s="1"/>
  <c r="H82" i="5"/>
  <c r="G81" i="5"/>
  <c r="E81" i="5"/>
  <c r="D81" i="5"/>
  <c r="H80" i="5"/>
  <c r="H79" i="5"/>
  <c r="E79" i="5"/>
  <c r="F79" i="5" s="1"/>
  <c r="H78" i="5"/>
  <c r="F78" i="5"/>
  <c r="H77" i="5"/>
  <c r="F77" i="5"/>
  <c r="H76" i="5"/>
  <c r="F76" i="5"/>
  <c r="H75" i="5"/>
  <c r="H74" i="5" s="1"/>
  <c r="F75" i="5"/>
  <c r="G74" i="5"/>
  <c r="E74" i="5"/>
  <c r="D74" i="5"/>
  <c r="H73" i="5"/>
  <c r="F73" i="5"/>
  <c r="H72" i="5"/>
  <c r="E72" i="5"/>
  <c r="F72" i="5" s="1"/>
  <c r="H71" i="5"/>
  <c r="F71" i="5"/>
  <c r="E71" i="5"/>
  <c r="E65" i="5" s="1"/>
  <c r="H70" i="5"/>
  <c r="F70" i="5"/>
  <c r="H69" i="5"/>
  <c r="F69" i="5"/>
  <c r="H68" i="5"/>
  <c r="F68" i="5"/>
  <c r="H67" i="5"/>
  <c r="F67" i="5"/>
  <c r="H66" i="5"/>
  <c r="F66" i="5"/>
  <c r="G65" i="5"/>
  <c r="D65" i="5"/>
  <c r="H64" i="5"/>
  <c r="F64" i="5"/>
  <c r="H63" i="5"/>
  <c r="F63" i="5"/>
  <c r="H62" i="5"/>
  <c r="F62" i="5"/>
  <c r="H61" i="5"/>
  <c r="F61" i="5"/>
  <c r="G60" i="5"/>
  <c r="E60" i="5"/>
  <c r="D60" i="5"/>
  <c r="H59" i="5"/>
  <c r="F59" i="5"/>
  <c r="H58" i="5"/>
  <c r="F58" i="5"/>
  <c r="H57" i="5"/>
  <c r="F57" i="5"/>
  <c r="H56" i="5"/>
  <c r="G56" i="5"/>
  <c r="E56" i="5"/>
  <c r="D56" i="5"/>
  <c r="H55" i="5"/>
  <c r="F55" i="5"/>
  <c r="H54" i="5"/>
  <c r="F54" i="5"/>
  <c r="H53" i="5"/>
  <c r="F53" i="5"/>
  <c r="H52" i="5"/>
  <c r="F52" i="5"/>
  <c r="H51" i="5"/>
  <c r="G51" i="5"/>
  <c r="E51" i="5"/>
  <c r="D51" i="5"/>
  <c r="F50" i="5"/>
  <c r="H49" i="5"/>
  <c r="E49" i="5"/>
  <c r="E47" i="5" s="1"/>
  <c r="H48" i="5"/>
  <c r="H47" i="5"/>
  <c r="G47" i="5"/>
  <c r="D47" i="5"/>
  <c r="H46" i="5"/>
  <c r="F46" i="5"/>
  <c r="H45" i="5"/>
  <c r="E45" i="5"/>
  <c r="F45" i="5" s="1"/>
  <c r="F43" i="5" s="1"/>
  <c r="H44" i="5"/>
  <c r="F44" i="5"/>
  <c r="G43" i="5"/>
  <c r="D43" i="5"/>
  <c r="H42" i="5"/>
  <c r="F42" i="5"/>
  <c r="H41" i="5"/>
  <c r="H40" i="5"/>
  <c r="F40" i="5"/>
  <c r="H39" i="5"/>
  <c r="F39" i="5"/>
  <c r="H38" i="5"/>
  <c r="F38" i="5"/>
  <c r="F37" i="5" s="1"/>
  <c r="G37" i="5"/>
  <c r="E37" i="5"/>
  <c r="D37" i="5"/>
  <c r="H36" i="5"/>
  <c r="F36" i="5"/>
  <c r="H35" i="5"/>
  <c r="F35" i="5"/>
  <c r="H34" i="5"/>
  <c r="F34" i="5"/>
  <c r="H33" i="5"/>
  <c r="F33" i="5"/>
  <c r="H32" i="5"/>
  <c r="F32" i="5"/>
  <c r="H31" i="5"/>
  <c r="F31" i="5"/>
  <c r="H30" i="5"/>
  <c r="H29" i="5"/>
  <c r="G28" i="5"/>
  <c r="E28" i="5"/>
  <c r="D28" i="5"/>
  <c r="H27" i="5"/>
  <c r="F27" i="5"/>
  <c r="H26" i="5"/>
  <c r="F26" i="5"/>
  <c r="H25" i="5"/>
  <c r="F25" i="5"/>
  <c r="H24" i="5"/>
  <c r="F24" i="5"/>
  <c r="H23" i="5"/>
  <c r="F23" i="5"/>
  <c r="H21" i="5"/>
  <c r="F21" i="5"/>
  <c r="D20" i="5"/>
  <c r="H19" i="5"/>
  <c r="F19" i="5"/>
  <c r="H18" i="5"/>
  <c r="F18" i="5"/>
  <c r="F14" i="5" s="1"/>
  <c r="H17" i="5"/>
  <c r="H16" i="5"/>
  <c r="F16" i="5"/>
  <c r="H15" i="5"/>
  <c r="G14" i="5"/>
  <c r="E14" i="5"/>
  <c r="D14" i="5"/>
  <c r="H13" i="5"/>
  <c r="H12" i="5"/>
  <c r="F12" i="5"/>
  <c r="H11" i="5"/>
  <c r="F11" i="5"/>
  <c r="H10" i="5"/>
  <c r="F10" i="5"/>
  <c r="G9" i="5"/>
  <c r="F9" i="5"/>
  <c r="E9" i="5"/>
  <c r="D9" i="5"/>
  <c r="H8" i="5"/>
  <c r="F8" i="5"/>
  <c r="H7" i="5"/>
  <c r="H6" i="5"/>
  <c r="F6" i="5"/>
  <c r="H5" i="5"/>
  <c r="F5" i="5"/>
  <c r="G4" i="5"/>
  <c r="E4" i="5"/>
  <c r="D4" i="5"/>
  <c r="H173" i="4"/>
  <c r="H172" i="4"/>
  <c r="H171" i="4"/>
  <c r="G171" i="4"/>
  <c r="F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 s="1"/>
  <c r="G158" i="4"/>
  <c r="G155" i="4" s="1"/>
  <c r="F158" i="4"/>
  <c r="H157" i="4"/>
  <c r="H156" i="4" s="1"/>
  <c r="G156" i="4"/>
  <c r="F156" i="4"/>
  <c r="F155" i="4"/>
  <c r="F150" i="4" s="1"/>
  <c r="H154" i="4"/>
  <c r="H153" i="4"/>
  <c r="H152" i="4" s="1"/>
  <c r="H151" i="4" s="1"/>
  <c r="G152" i="4"/>
  <c r="G151" i="4" s="1"/>
  <c r="F152" i="4"/>
  <c r="F151" i="4"/>
  <c r="H149" i="4"/>
  <c r="H148" i="4"/>
  <c r="H147" i="4"/>
  <c r="H146" i="4"/>
  <c r="H144" i="4"/>
  <c r="H143" i="4"/>
  <c r="H142" i="4"/>
  <c r="H141" i="4"/>
  <c r="H140" i="4"/>
  <c r="H139" i="4"/>
  <c r="H138" i="4"/>
  <c r="H137" i="4"/>
  <c r="H136" i="4"/>
  <c r="G135" i="4"/>
  <c r="F135" i="4"/>
  <c r="F114" i="4" s="1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G117" i="4"/>
  <c r="F117" i="4"/>
  <c r="H116" i="4"/>
  <c r="H115" i="4" s="1"/>
  <c r="G115" i="4"/>
  <c r="F115" i="4"/>
  <c r="H113" i="4"/>
  <c r="H112" i="4"/>
  <c r="H111" i="4" s="1"/>
  <c r="G112" i="4"/>
  <c r="F112" i="4"/>
  <c r="G111" i="4"/>
  <c r="F111" i="4"/>
  <c r="H110" i="4"/>
  <c r="H108" i="4" s="1"/>
  <c r="H109" i="4"/>
  <c r="G108" i="4"/>
  <c r="F108" i="4"/>
  <c r="F177" i="4" s="1"/>
  <c r="H107" i="4"/>
  <c r="H106" i="4"/>
  <c r="G106" i="4"/>
  <c r="F106" i="4"/>
  <c r="H105" i="4"/>
  <c r="H104" i="4"/>
  <c r="H103" i="4"/>
  <c r="H102" i="4"/>
  <c r="H101" i="4"/>
  <c r="H100" i="4"/>
  <c r="H99" i="4"/>
  <c r="G98" i="4"/>
  <c r="F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G83" i="4"/>
  <c r="F83" i="4"/>
  <c r="H82" i="4"/>
  <c r="H81" i="4"/>
  <c r="H80" i="4"/>
  <c r="G79" i="4"/>
  <c r="F79" i="4"/>
  <c r="H78" i="4"/>
  <c r="H77" i="4" s="1"/>
  <c r="G77" i="4"/>
  <c r="F77" i="4"/>
  <c r="H76" i="4"/>
  <c r="H75" i="4" s="1"/>
  <c r="G75" i="4"/>
  <c r="F75" i="4"/>
  <c r="H72" i="4"/>
  <c r="H71" i="4" s="1"/>
  <c r="H70" i="4" s="1"/>
  <c r="G71" i="4"/>
  <c r="G70" i="4" s="1"/>
  <c r="F71" i="4"/>
  <c r="F70" i="4"/>
  <c r="H69" i="4"/>
  <c r="H68" i="4" s="1"/>
  <c r="G68" i="4"/>
  <c r="F68" i="4"/>
  <c r="F53" i="4" s="1"/>
  <c r="F52" i="4" s="1"/>
  <c r="H67" i="4"/>
  <c r="H66" i="4"/>
  <c r="H65" i="4"/>
  <c r="H64" i="4"/>
  <c r="H63" i="4" s="1"/>
  <c r="G63" i="4"/>
  <c r="F63" i="4"/>
  <c r="H62" i="4"/>
  <c r="H61" i="4"/>
  <c r="H60" i="4"/>
  <c r="H59" i="4"/>
  <c r="H58" i="4"/>
  <c r="H57" i="4"/>
  <c r="H56" i="4"/>
  <c r="H54" i="4" s="1"/>
  <c r="H53" i="4" s="1"/>
  <c r="H52" i="4" s="1"/>
  <c r="H55" i="4"/>
  <c r="G54" i="4"/>
  <c r="F54" i="4"/>
  <c r="G53" i="4"/>
  <c r="H51" i="4"/>
  <c r="H50" i="4"/>
  <c r="H49" i="4"/>
  <c r="H48" i="4"/>
  <c r="G47" i="4"/>
  <c r="F47" i="4"/>
  <c r="G46" i="4"/>
  <c r="F46" i="4"/>
  <c r="H45" i="4"/>
  <c r="H44" i="4"/>
  <c r="G44" i="4"/>
  <c r="F44" i="4"/>
  <c r="G43" i="4"/>
  <c r="F43" i="4"/>
  <c r="H42" i="4"/>
  <c r="H41" i="4" s="1"/>
  <c r="G41" i="4"/>
  <c r="F41" i="4"/>
  <c r="H40" i="4"/>
  <c r="H39" i="4" s="1"/>
  <c r="G39" i="4"/>
  <c r="F39" i="4"/>
  <c r="H38" i="4"/>
  <c r="H37" i="4"/>
  <c r="H36" i="4" s="1"/>
  <c r="G36" i="4"/>
  <c r="G35" i="4" s="1"/>
  <c r="G34" i="4" s="1"/>
  <c r="F36" i="4"/>
  <c r="F35" i="4"/>
  <c r="F34" i="4"/>
  <c r="H33" i="4"/>
  <c r="H32" i="4" s="1"/>
  <c r="G32" i="4"/>
  <c r="G28" i="4" s="1"/>
  <c r="G27" i="4" s="1"/>
  <c r="F32" i="4"/>
  <c r="H31" i="4"/>
  <c r="F28" i="4"/>
  <c r="F27" i="4" s="1"/>
  <c r="F174" i="4" s="1"/>
  <c r="H26" i="4"/>
  <c r="H25" i="4"/>
  <c r="F25" i="4"/>
  <c r="H24" i="4"/>
  <c r="H23" i="4"/>
  <c r="H22" i="4"/>
  <c r="H21" i="4"/>
  <c r="H20" i="4"/>
  <c r="H19" i="4"/>
  <c r="G18" i="4"/>
  <c r="F18" i="4"/>
  <c r="H17" i="4"/>
  <c r="H16" i="4"/>
  <c r="H15" i="4"/>
  <c r="H14" i="4"/>
  <c r="H13" i="4"/>
  <c r="H12" i="4"/>
  <c r="G11" i="4"/>
  <c r="F11" i="4"/>
  <c r="G106" i="3"/>
  <c r="G105" i="3" s="1"/>
  <c r="F105" i="3"/>
  <c r="E105" i="3"/>
  <c r="G104" i="3"/>
  <c r="G103" i="3" s="1"/>
  <c r="F103" i="3"/>
  <c r="E103" i="3"/>
  <c r="E102" i="3" s="1"/>
  <c r="E101" i="3" s="1"/>
  <c r="E100" i="3" s="1"/>
  <c r="G99" i="3"/>
  <c r="G98" i="3" s="1"/>
  <c r="G97" i="3" s="1"/>
  <c r="F98" i="3"/>
  <c r="F97" i="3" s="1"/>
  <c r="E98" i="3"/>
  <c r="E97" i="3"/>
  <c r="G96" i="3"/>
  <c r="G95" i="3" s="1"/>
  <c r="F95" i="3"/>
  <c r="E95" i="3"/>
  <c r="G93" i="3"/>
  <c r="G92" i="3" s="1"/>
  <c r="G91" i="3" s="1"/>
  <c r="F92" i="3"/>
  <c r="F91" i="3" s="1"/>
  <c r="E92" i="3"/>
  <c r="E91" i="3"/>
  <c r="G84" i="3"/>
  <c r="G83" i="3" s="1"/>
  <c r="G82" i="3" s="1"/>
  <c r="F83" i="3"/>
  <c r="F82" i="3" s="1"/>
  <c r="E83" i="3"/>
  <c r="E82" i="3"/>
  <c r="G81" i="3"/>
  <c r="G80" i="3"/>
  <c r="F80" i="3"/>
  <c r="F77" i="3" s="1"/>
  <c r="E80" i="3"/>
  <c r="G79" i="3"/>
  <c r="G78" i="3"/>
  <c r="F78" i="3"/>
  <c r="E78" i="3"/>
  <c r="G76" i="3"/>
  <c r="G75" i="3" s="1"/>
  <c r="G74" i="3" s="1"/>
  <c r="F75" i="3"/>
  <c r="F74" i="3" s="1"/>
  <c r="E75" i="3"/>
  <c r="E74" i="3" s="1"/>
  <c r="G73" i="3"/>
  <c r="G72" i="3"/>
  <c r="F72" i="3"/>
  <c r="E72" i="3"/>
  <c r="G71" i="3"/>
  <c r="G70" i="3"/>
  <c r="G69" i="3" s="1"/>
  <c r="F70" i="3"/>
  <c r="F69" i="3" s="1"/>
  <c r="E70" i="3"/>
  <c r="E69" i="3" s="1"/>
  <c r="G68" i="3"/>
  <c r="G67" i="3"/>
  <c r="G66" i="3"/>
  <c r="F65" i="3"/>
  <c r="F64" i="3" s="1"/>
  <c r="E65" i="3"/>
  <c r="E64" i="3"/>
  <c r="G63" i="3"/>
  <c r="G62" i="3"/>
  <c r="F62" i="3"/>
  <c r="E62" i="3"/>
  <c r="G61" i="3"/>
  <c r="G60" i="3"/>
  <c r="F60" i="3"/>
  <c r="F59" i="3" s="1"/>
  <c r="E60" i="3"/>
  <c r="E59" i="3" s="1"/>
  <c r="G58" i="3"/>
  <c r="G57" i="3" s="1"/>
  <c r="G56" i="3" s="1"/>
  <c r="F57" i="3"/>
  <c r="F56" i="3" s="1"/>
  <c r="E57" i="3"/>
  <c r="E56" i="3" s="1"/>
  <c r="G55" i="3"/>
  <c r="G54" i="3"/>
  <c r="G53" i="3" s="1"/>
  <c r="F54" i="3"/>
  <c r="F53" i="3" s="1"/>
  <c r="E54" i="3"/>
  <c r="E53" i="3" s="1"/>
  <c r="G51" i="3"/>
  <c r="G50" i="3" s="1"/>
  <c r="F50" i="3"/>
  <c r="E50" i="3"/>
  <c r="G49" i="3"/>
  <c r="G48" i="3"/>
  <c r="F48" i="3"/>
  <c r="E48" i="3"/>
  <c r="G47" i="3"/>
  <c r="G46" i="3"/>
  <c r="F46" i="3"/>
  <c r="E46" i="3"/>
  <c r="E45" i="3" s="1"/>
  <c r="E44" i="3" s="1"/>
  <c r="G42" i="3"/>
  <c r="G41" i="3" s="1"/>
  <c r="G40" i="3" s="1"/>
  <c r="F41" i="3"/>
  <c r="F40" i="3" s="1"/>
  <c r="E41" i="3"/>
  <c r="E40" i="3" s="1"/>
  <c r="G39" i="3"/>
  <c r="G38" i="3"/>
  <c r="G37" i="3" s="1"/>
  <c r="F38" i="3"/>
  <c r="F37" i="3" s="1"/>
  <c r="E38" i="3"/>
  <c r="E37" i="3" s="1"/>
  <c r="G35" i="3"/>
  <c r="G34" i="3"/>
  <c r="F34" i="3"/>
  <c r="E34" i="3"/>
  <c r="G33" i="3"/>
  <c r="G32" i="3"/>
  <c r="G31" i="3" s="1"/>
  <c r="F32" i="3"/>
  <c r="E32" i="3"/>
  <c r="E31" i="3" s="1"/>
  <c r="F31" i="3"/>
  <c r="G30" i="3"/>
  <c r="G29" i="3" s="1"/>
  <c r="G28" i="3" s="1"/>
  <c r="F29" i="3"/>
  <c r="F28" i="3" s="1"/>
  <c r="E29" i="3"/>
  <c r="E28" i="3" s="1"/>
  <c r="G27" i="3"/>
  <c r="G26" i="3"/>
  <c r="F26" i="3"/>
  <c r="E26" i="3"/>
  <c r="G25" i="3"/>
  <c r="G24" i="3"/>
  <c r="F24" i="3"/>
  <c r="E24" i="3"/>
  <c r="G23" i="3"/>
  <c r="G22" i="3"/>
  <c r="F22" i="3"/>
  <c r="E22" i="3"/>
  <c r="F21" i="3"/>
  <c r="G20" i="3"/>
  <c r="G19" i="3" s="1"/>
  <c r="G18" i="3" s="1"/>
  <c r="F19" i="3"/>
  <c r="F18" i="3" s="1"/>
  <c r="E19" i="3"/>
  <c r="E18" i="3"/>
  <c r="G16" i="3"/>
  <c r="G15" i="3" s="1"/>
  <c r="E16" i="3"/>
  <c r="F15" i="3"/>
  <c r="E15" i="3"/>
  <c r="E14" i="3"/>
  <c r="G14" i="3" s="1"/>
  <c r="G13" i="3" s="1"/>
  <c r="F13" i="3"/>
  <c r="G12" i="3"/>
  <c r="G11" i="3" s="1"/>
  <c r="F11" i="3"/>
  <c r="F10" i="3" s="1"/>
  <c r="F9" i="3" s="1"/>
  <c r="E11" i="3"/>
  <c r="J39" i="2"/>
  <c r="J37" i="2" s="1"/>
  <c r="G38" i="2"/>
  <c r="I37" i="2"/>
  <c r="H37" i="2"/>
  <c r="H15" i="2" s="1"/>
  <c r="G37" i="2"/>
  <c r="G15" i="2" s="1"/>
  <c r="F37" i="2"/>
  <c r="F15" i="2" s="1"/>
  <c r="E37" i="2"/>
  <c r="J36" i="2"/>
  <c r="J35" i="2"/>
  <c r="J34" i="2"/>
  <c r="J33" i="2"/>
  <c r="J32" i="2"/>
  <c r="J31" i="2"/>
  <c r="J30" i="2"/>
  <c r="J29" i="2"/>
  <c r="J28" i="2"/>
  <c r="J27" i="2"/>
  <c r="J25" i="2" s="1"/>
  <c r="G26" i="2"/>
  <c r="I25" i="2"/>
  <c r="H25" i="2"/>
  <c r="G25" i="2"/>
  <c r="F25" i="2"/>
  <c r="E25" i="2"/>
  <c r="J24" i="2"/>
  <c r="G23" i="2"/>
  <c r="J22" i="2"/>
  <c r="I22" i="2"/>
  <c r="H22" i="2"/>
  <c r="G22" i="2"/>
  <c r="F22" i="2"/>
  <c r="E22" i="2"/>
  <c r="J21" i="2"/>
  <c r="J19" i="2" s="1"/>
  <c r="G20" i="2"/>
  <c r="I19" i="2"/>
  <c r="H19" i="2"/>
  <c r="G19" i="2"/>
  <c r="F19" i="2"/>
  <c r="E19" i="2"/>
  <c r="J18" i="2"/>
  <c r="J16" i="2" s="1"/>
  <c r="G17" i="2"/>
  <c r="I16" i="2"/>
  <c r="I15" i="2" s="1"/>
  <c r="H16" i="2"/>
  <c r="G16" i="2"/>
  <c r="F16" i="2"/>
  <c r="E16" i="2"/>
  <c r="E15" i="2" s="1"/>
  <c r="J14" i="2"/>
  <c r="J12" i="2" s="1"/>
  <c r="G13" i="2"/>
  <c r="I12" i="2"/>
  <c r="H12" i="2"/>
  <c r="G12" i="2"/>
  <c r="F12" i="2"/>
  <c r="E12" i="2"/>
  <c r="J11" i="2"/>
  <c r="J9" i="2" s="1"/>
  <c r="G10" i="2"/>
  <c r="I9" i="2"/>
  <c r="H9" i="2"/>
  <c r="G9" i="2"/>
  <c r="G8" i="2" s="1"/>
  <c r="F9" i="2"/>
  <c r="E9" i="2"/>
  <c r="I8" i="2"/>
  <c r="H8" i="2"/>
  <c r="F8" i="2"/>
  <c r="E8" i="2"/>
  <c r="I46" i="1"/>
  <c r="K46" i="1" s="1"/>
  <c r="I45" i="1"/>
  <c r="K45" i="1" s="1"/>
  <c r="I44" i="1"/>
  <c r="K44" i="1" s="1"/>
  <c r="I43" i="1"/>
  <c r="K43" i="1" s="1"/>
  <c r="H42" i="1"/>
  <c r="G42" i="1"/>
  <c r="F42" i="1"/>
  <c r="I41" i="1"/>
  <c r="K40" i="1"/>
  <c r="I40" i="1"/>
  <c r="K39" i="1"/>
  <c r="I39" i="1"/>
  <c r="K38" i="1"/>
  <c r="I38" i="1"/>
  <c r="I37" i="1"/>
  <c r="K37" i="1" s="1"/>
  <c r="H36" i="1"/>
  <c r="G36" i="1"/>
  <c r="F36" i="1"/>
  <c r="I35" i="1"/>
  <c r="K35" i="1" s="1"/>
  <c r="K33" i="1"/>
  <c r="I33" i="1"/>
  <c r="F33" i="1" s="1"/>
  <c r="I32" i="1"/>
  <c r="K32" i="1" s="1"/>
  <c r="I31" i="1"/>
  <c r="K31" i="1" s="1"/>
  <c r="I30" i="1"/>
  <c r="K30" i="1" s="1"/>
  <c r="I28" i="1"/>
  <c r="K27" i="1"/>
  <c r="I27" i="1"/>
  <c r="I26" i="1"/>
  <c r="K26" i="1" s="1"/>
  <c r="K25" i="1"/>
  <c r="I25" i="1"/>
  <c r="I24" i="1"/>
  <c r="I23" i="1"/>
  <c r="K23" i="1" s="1"/>
  <c r="K21" i="1"/>
  <c r="I21" i="1"/>
  <c r="K20" i="1"/>
  <c r="I20" i="1"/>
  <c r="I19" i="1"/>
  <c r="I18" i="1"/>
  <c r="I17" i="1"/>
  <c r="K17" i="1" s="1"/>
  <c r="I16" i="1"/>
  <c r="K16" i="1" s="1"/>
  <c r="I15" i="1"/>
  <c r="K15" i="1" s="1"/>
  <c r="I14" i="1"/>
  <c r="K14" i="1" s="1"/>
  <c r="K13" i="1"/>
  <c r="I13" i="1"/>
  <c r="K12" i="1"/>
  <c r="I12" i="1"/>
  <c r="I11" i="1"/>
  <c r="F11" i="1" s="1"/>
  <c r="I10" i="1"/>
  <c r="K10" i="1" s="1"/>
  <c r="I9" i="1"/>
  <c r="K9" i="1" s="1"/>
  <c r="I8" i="1"/>
  <c r="F8" i="1" s="1"/>
  <c r="G10" i="4" l="1"/>
  <c r="G9" i="4" s="1"/>
  <c r="H14" i="5"/>
  <c r="G74" i="4"/>
  <c r="H83" i="4"/>
  <c r="F52" i="3"/>
  <c r="G21" i="3"/>
  <c r="E77" i="3"/>
  <c r="G10" i="3"/>
  <c r="G9" i="3" s="1"/>
  <c r="E21" i="3"/>
  <c r="G77" i="3"/>
  <c r="F17" i="3"/>
  <c r="E36" i="3"/>
  <c r="E52" i="3"/>
  <c r="F102" i="3"/>
  <c r="F101" i="3" s="1"/>
  <c r="F100" i="3" s="1"/>
  <c r="F19" i="1"/>
  <c r="H88" i="5"/>
  <c r="H60" i="5"/>
  <c r="H37" i="5"/>
  <c r="F51" i="5"/>
  <c r="F56" i="5"/>
  <c r="H28" i="5"/>
  <c r="F49" i="5"/>
  <c r="F47" i="5" s="1"/>
  <c r="F74" i="5"/>
  <c r="D112" i="5"/>
  <c r="F105" i="5"/>
  <c r="H4" i="5"/>
  <c r="H65" i="5"/>
  <c r="F4" i="5"/>
  <c r="H9" i="5"/>
  <c r="F28" i="5"/>
  <c r="H43" i="5"/>
  <c r="F60" i="5"/>
  <c r="F65" i="5"/>
  <c r="G112" i="5"/>
  <c r="G114" i="4"/>
  <c r="F73" i="4"/>
  <c r="H11" i="4"/>
  <c r="H47" i="4"/>
  <c r="H46" i="4" s="1"/>
  <c r="H43" i="4" s="1"/>
  <c r="H135" i="4"/>
  <c r="H79" i="4"/>
  <c r="H117" i="4"/>
  <c r="H18" i="4"/>
  <c r="H35" i="4"/>
  <c r="H34" i="4" s="1"/>
  <c r="H98" i="4"/>
  <c r="F10" i="4"/>
  <c r="F9" i="4" s="1"/>
  <c r="G73" i="4"/>
  <c r="G59" i="3"/>
  <c r="G102" i="3"/>
  <c r="G101" i="3" s="1"/>
  <c r="G100" i="3" s="1"/>
  <c r="G65" i="3"/>
  <c r="G64" i="3" s="1"/>
  <c r="G36" i="3"/>
  <c r="F89" i="3"/>
  <c r="F88" i="3" s="1"/>
  <c r="F107" i="3" s="1"/>
  <c r="F45" i="3"/>
  <c r="F44" i="3" s="1"/>
  <c r="F43" i="3" s="1"/>
  <c r="G45" i="3"/>
  <c r="G44" i="3" s="1"/>
  <c r="K28" i="1"/>
  <c r="F28" i="1"/>
  <c r="K42" i="1"/>
  <c r="I42" i="1"/>
  <c r="I36" i="1"/>
  <c r="F35" i="1"/>
  <c r="F32" i="1"/>
  <c r="F31" i="1"/>
  <c r="F30" i="1"/>
  <c r="K11" i="1"/>
  <c r="E43" i="5"/>
  <c r="E112" i="5" s="1"/>
  <c r="H177" i="4"/>
  <c r="H28" i="4"/>
  <c r="H27" i="4" s="1"/>
  <c r="G52" i="4"/>
  <c r="F176" i="4"/>
  <c r="H155" i="4"/>
  <c r="H150" i="4" s="1"/>
  <c r="G150" i="4"/>
  <c r="E17" i="3"/>
  <c r="E43" i="3"/>
  <c r="F36" i="3"/>
  <c r="F8" i="3" s="1"/>
  <c r="G89" i="3"/>
  <c r="G88" i="3" s="1"/>
  <c r="G17" i="3"/>
  <c r="G8" i="3" s="1"/>
  <c r="E89" i="3"/>
  <c r="E88" i="3" s="1"/>
  <c r="E107" i="3" s="1"/>
  <c r="E13" i="3"/>
  <c r="E10" i="3" s="1"/>
  <c r="E9" i="3" s="1"/>
  <c r="J8" i="2"/>
  <c r="J15" i="2"/>
  <c r="K36" i="1"/>
  <c r="K19" i="1"/>
  <c r="K8" i="1"/>
  <c r="H10" i="4" l="1"/>
  <c r="H9" i="4" s="1"/>
  <c r="G174" i="4"/>
  <c r="E8" i="3"/>
  <c r="H112" i="5"/>
  <c r="F112" i="5"/>
  <c r="H114" i="4"/>
  <c r="H74" i="4"/>
  <c r="G52" i="3"/>
  <c r="G43" i="3" s="1"/>
  <c r="G85" i="3" s="1"/>
  <c r="G107" i="3"/>
  <c r="E85" i="3"/>
  <c r="E108" i="3" s="1"/>
  <c r="F85" i="3"/>
  <c r="F108" i="3" s="1"/>
  <c r="H73" i="4" l="1"/>
  <c r="H174" i="4" s="1"/>
  <c r="H176" i="4" s="1"/>
  <c r="G108" i="3"/>
  <c r="F47" i="1"/>
  <c r="I47" i="1"/>
  <c r="K47" i="1" l="1"/>
  <c r="G47" i="1"/>
</calcChain>
</file>

<file path=xl/sharedStrings.xml><?xml version="1.0" encoding="utf-8"?>
<sst xmlns="http://schemas.openxmlformats.org/spreadsheetml/2006/main" count="4635" uniqueCount="1422">
  <si>
    <t>Rady Miejskiej w Rogoźnie</t>
  </si>
  <si>
    <t>WYKAZ WYDATKÓW MAJĄTKOWYCH GMINY UJĘTYCH W PLANIE BUDŻETU NA ROK 2018</t>
  </si>
  <si>
    <t>Lp.</t>
  </si>
  <si>
    <t>Nazwa zadania majątkowego</t>
  </si>
  <si>
    <t xml:space="preserve">Dział </t>
  </si>
  <si>
    <t>Rozdział</t>
  </si>
  <si>
    <t>Paragraf</t>
  </si>
  <si>
    <t>Nakłady do poniesienia</t>
  </si>
  <si>
    <t>Planowane środki finansowe
 na 2018 rok</t>
  </si>
  <si>
    <t>Zmiana</t>
  </si>
  <si>
    <t>Plan po zmianie na 2018 rok</t>
  </si>
  <si>
    <t>Wykonawca /                   Termin realizacji</t>
  </si>
  <si>
    <t xml:space="preserve">Źródła finansowania
w 2018 roku / Dochody własne/ kredyty i pożyczki
</t>
  </si>
  <si>
    <t>6</t>
  </si>
  <si>
    <t>7</t>
  </si>
  <si>
    <t>8</t>
  </si>
  <si>
    <t>9</t>
  </si>
  <si>
    <t>1</t>
  </si>
  <si>
    <t>Dofinsansowanie przebudowy drogi powiatowej nr 2030P 
na odcinku ul. Za Jeziorem 
w Rogoźnie na długości
 0,7 km</t>
  </si>
  <si>
    <t>600</t>
  </si>
  <si>
    <t>60014</t>
  </si>
  <si>
    <t>6300</t>
  </si>
  <si>
    <t>Urząd Miejski w Rogoźnie 
Zostanie zawarta umowa z Powiatem obornickim
Termin realizacji: 2015-2018</t>
  </si>
  <si>
    <t>2</t>
  </si>
  <si>
    <t xml:space="preserve">Dofinansowanie przebudowy chodnika przy drodze 
nr 2027P w Rogoźnie przy 
ul. Wojska Polskiego </t>
  </si>
  <si>
    <t>Urząd Miejski w Rogoźnie 
Zostanie zawarta umowa z Powiatem obornickim
Termin realizacji: 2018</t>
  </si>
  <si>
    <t>3</t>
  </si>
  <si>
    <t>Dofinansowanie przebudowy drogi powiatowej 2020P na odcinku od drogi krajowej 
nr 11 w m. Tarnowo do m. Karolewo</t>
  </si>
  <si>
    <t>4</t>
  </si>
  <si>
    <t>Budowa ulicy Seminarialnej i Długiej w Rogoźnie</t>
  </si>
  <si>
    <t>60016</t>
  </si>
  <si>
    <t>6050</t>
  </si>
  <si>
    <t>Urząd Miejski w Rogoźnie
Wykonawca zostanie wyłoniony w drodze zamówień publicznych
Termin realizacji: 2010-2018</t>
  </si>
  <si>
    <t>5</t>
  </si>
  <si>
    <r>
      <t xml:space="preserve">Budowa parkingu przy drodze gminnej w m. Owieczki
</t>
    </r>
    <r>
      <rPr>
        <i/>
        <sz val="10"/>
        <rFont val="Arial CE"/>
        <charset val="238"/>
      </rPr>
      <t>(Przedsięwzięcie funduszu sołeckiego)</t>
    </r>
  </si>
  <si>
    <t>Urząd Miejski w Rogoźnie 
Wykonawca: zostanie wyłoniony w drodze zamównień publicznych
Termin realizacji: 2018</t>
  </si>
  <si>
    <t>Wykonanie dokumentacji budowy chodników i dróg na terenie gminy</t>
  </si>
  <si>
    <t>Przebudowa chodników na terenie miasta</t>
  </si>
  <si>
    <t>Przebudowa parkingów przy ul. Kościuszki w Rogoźnie
(przy ROD im. K. Marcinkowskiego)</t>
  </si>
  <si>
    <t>Budowa drogi Pasieka Pruśce</t>
  </si>
  <si>
    <t>Urząd Miejski w Rogoźnie 
Wykonawca: zostanie wyłoniony w drodze zamównień publicznych
Termin realizacji: 2016-2018</t>
  </si>
  <si>
    <t>10</t>
  </si>
  <si>
    <t>Budowa chodnika w m. Karolewo - etap I (kanalizacja rowu)</t>
  </si>
  <si>
    <t>11</t>
  </si>
  <si>
    <r>
      <t xml:space="preserve">Zakup elementu siłowni zewnętrzej </t>
    </r>
    <r>
      <rPr>
        <i/>
        <sz val="10"/>
        <rFont val="Arial CE"/>
        <charset val="238"/>
      </rPr>
      <t>(Przedsięwzięcie funduzu sołeckiego wsi Słomowo)</t>
    </r>
  </si>
  <si>
    <t>630</t>
  </si>
  <si>
    <t>63095</t>
  </si>
  <si>
    <t>6060</t>
  </si>
  <si>
    <t>12</t>
  </si>
  <si>
    <t>700</t>
  </si>
  <si>
    <t>70005</t>
  </si>
  <si>
    <t>13</t>
  </si>
  <si>
    <t>Zakup gruntów 
i nieruchomości 
przy ul. Fabrycznej</t>
  </si>
  <si>
    <t>Iurząd Miejski w Rogoźnie
Termin realizacji: 2018</t>
  </si>
  <si>
    <t>14</t>
  </si>
  <si>
    <r>
      <t xml:space="preserve">Zakupy inwestycyjne:
</t>
    </r>
    <r>
      <rPr>
        <i/>
        <sz val="10"/>
        <rFont val="Arial CE"/>
        <charset val="238"/>
      </rPr>
      <t>- AXENCE - oprogramowanie do kompleksowego zarządania infrastrukturą IT w Urzędzie</t>
    </r>
  </si>
  <si>
    <t>750</t>
  </si>
  <si>
    <t>75023</t>
  </si>
  <si>
    <t>15</t>
  </si>
  <si>
    <t>Rozbudowa remizy OSP Owieczki - etap IV</t>
  </si>
  <si>
    <t>754</t>
  </si>
  <si>
    <t>75412</t>
  </si>
  <si>
    <t>Urząd Miejski w Rogoźnie 
Wykonawca: zostanie wyłoniony w drodze zamównień publicznych
Termin realizacji: 2015-2018</t>
  </si>
  <si>
    <t>16</t>
  </si>
  <si>
    <r>
      <t xml:space="preserve">Zakup kontenera socjalnego z kabinami WC na plac OSP 
</t>
    </r>
    <r>
      <rPr>
        <i/>
        <sz val="10"/>
        <rFont val="Arial CE"/>
        <charset val="238"/>
      </rPr>
      <t>(Przedsięwzięcie funduszu sołeckiego wsi Parkowo)</t>
    </r>
  </si>
  <si>
    <t>17</t>
  </si>
  <si>
    <t>Zakup samochodu oznakowanego dla Straży Miejskiej w Rogoźnie</t>
  </si>
  <si>
    <t>75416</t>
  </si>
  <si>
    <t>18</t>
  </si>
  <si>
    <t>Przebudowa boiska wielofunkcyjnego w Szkole Podstawowej nr 2 w Rogoźnie</t>
  </si>
  <si>
    <t>801</t>
  </si>
  <si>
    <t>80101</t>
  </si>
  <si>
    <t>Urząd Miejski w Rogoźnie 
Wykonawca: zostanie wyłoniony w drodze zamównień publicznych
Termin realizacji: 2018-2019</t>
  </si>
  <si>
    <t>19</t>
  </si>
  <si>
    <t xml:space="preserve">Zakup taboretu gazowego </t>
  </si>
  <si>
    <t>80148</t>
  </si>
  <si>
    <t>Szkoła Podstawowa nr 3 w Rogoźnie
Dostawca: zostanie wyłoniony w drodze zamówien publicznych
Termin realizacji: 2018</t>
  </si>
  <si>
    <t>20</t>
  </si>
  <si>
    <t>Dofinansowanie do zakupu karetki dla SP ZOZ w Obornikach</t>
  </si>
  <si>
    <t>851</t>
  </si>
  <si>
    <t>85111</t>
  </si>
  <si>
    <t>6220</t>
  </si>
  <si>
    <t>Urząd Miejski w Rogoźnie
Umowa dofinansowania zostanie zawarta z SP ZOZ w Obornikach</t>
  </si>
  <si>
    <t>21</t>
  </si>
  <si>
    <t>Dofinansowanie budowy przydomowych oczyszczalni ścieków na terenie gminy Rogoźno</t>
  </si>
  <si>
    <t>900</t>
  </si>
  <si>
    <t>90001</t>
  </si>
  <si>
    <t>6230</t>
  </si>
  <si>
    <t>Urząd Miejski w Rogoźnie
Termin realizacji: 2018</t>
  </si>
  <si>
    <t>22</t>
  </si>
  <si>
    <t>Wykonanie przyłączy kanalizacji sanitarnej podciśnieniowej i grawitacyjnej</t>
  </si>
  <si>
    <t>23</t>
  </si>
  <si>
    <t>Dofinansowanie wymiany źródeł ciepła w budynkach i lokalach mieszkalnych zlokalizowanych na terenie gminy Rogoźno</t>
  </si>
  <si>
    <t>90005</t>
  </si>
  <si>
    <t>24</t>
  </si>
  <si>
    <t>Dofinansowanie budowy schroniska dla bezdomnych zwierząt wraz ze zmianą sposobu użytkowania dwóch istniejących części budynków na cele schroniska wraz z przyległą infrastrukturą techniczną i zbiornikiem p.poż. - Gmina Oborniki</t>
  </si>
  <si>
    <t>90013</t>
  </si>
  <si>
    <t>Urząd Miejski w Rogoźnie 
Zostanie zawarta umowa z Gminą Oborniki
Termin realizacji: 2018</t>
  </si>
  <si>
    <t>25</t>
  </si>
  <si>
    <t>921</t>
  </si>
  <si>
    <t>92109</t>
  </si>
  <si>
    <t>26</t>
  </si>
  <si>
    <r>
      <t xml:space="preserve">Budowa wiaty zewnetrznej przy sali wiejskiej w Jaraczu 
</t>
    </r>
    <r>
      <rPr>
        <i/>
        <sz val="10"/>
        <rFont val="Arial CE"/>
        <charset val="238"/>
      </rPr>
      <t>(Przedsięwzięcie funduszu sołeckiego)</t>
    </r>
  </si>
  <si>
    <t>27</t>
  </si>
  <si>
    <t>Modernizacja oraz wyposażenie Muzeum Regionalnego im. Wojciechy Dutkiewicz w Rogoźnie wraz z zagospodarowaniem otoczenia Placu Karola Marcinkowskiego</t>
  </si>
  <si>
    <t>92118</t>
  </si>
  <si>
    <t>6057</t>
  </si>
  <si>
    <t>6059</t>
  </si>
  <si>
    <t>28</t>
  </si>
  <si>
    <r>
      <t xml:space="preserve">Budowa wiaty biesiadnej wraz z budynkiem przyległym - etap II
</t>
    </r>
    <r>
      <rPr>
        <i/>
        <sz val="10"/>
        <rFont val="Arial CE"/>
        <charset val="238"/>
      </rPr>
      <t>(Przedsięwzięcie funduszu sołeckiego wsi Garbatka)</t>
    </r>
  </si>
  <si>
    <t>926</t>
  </si>
  <si>
    <t>92601</t>
  </si>
  <si>
    <t>Urząd Miejski w Rogoźnie 
Wykonawca: zostanie wyłoniony w drodze zamównień publicznych
Termin realizacji: 2017- 2018</t>
  </si>
  <si>
    <t>29</t>
  </si>
  <si>
    <r>
      <t xml:space="preserve">Zagospodarowanie miejsc rekreacji i sportu wraz z wykonaniem monitoringu w Gościejewie
</t>
    </r>
    <r>
      <rPr>
        <i/>
        <sz val="10"/>
        <rFont val="Arial CE"/>
        <charset val="238"/>
      </rPr>
      <t>(Przedsięwzięcie funduszu sołeckiego)</t>
    </r>
  </si>
  <si>
    <t>30</t>
  </si>
  <si>
    <t>Centrum Sportowo - Rekreacyjne nad Jeziorem Rogozińskim</t>
  </si>
  <si>
    <t>EFMR</t>
  </si>
  <si>
    <t>6058</t>
  </si>
  <si>
    <t>Budżet Państwa</t>
  </si>
  <si>
    <t>Budżet Gminy</t>
  </si>
  <si>
    <t>RAZEM:</t>
  </si>
  <si>
    <t xml:space="preserve">Plan dochodów i wydatków związanych z realizacją zadań własnych na 2018 rok </t>
  </si>
  <si>
    <t>Dział</t>
  </si>
  <si>
    <t>§</t>
  </si>
  <si>
    <t>Nazwa</t>
  </si>
  <si>
    <t>Dochody</t>
  </si>
  <si>
    <t xml:space="preserve">Wydatki </t>
  </si>
  <si>
    <t>zmiana</t>
  </si>
  <si>
    <t>Plan 
po zmianie</t>
  </si>
  <si>
    <t>Oświata i wychowanie</t>
  </si>
  <si>
    <t>Oddziały przedszkole przy szkołach podstawowych</t>
  </si>
  <si>
    <t>Dotacje celowe otrzymane z budżetu państwa na realizację własnych zadań bieżących gmin (związków gmin)</t>
  </si>
  <si>
    <t>Wynagrodzenia osobowe pracowników</t>
  </si>
  <si>
    <t>Przedszkola</t>
  </si>
  <si>
    <t>Pomoc społeczna</t>
  </si>
  <si>
    <t>Składki na ubezpieczenie zdrowotne opłacane za osoby pobierające niektóre świadczenia z pomocy społecznej, niektóre świadczenia rozdzinne oraz za osoby uczestniczące w zajęciach w centrum intergacji społecznej</t>
  </si>
  <si>
    <t>Składki na ubezpieczenie zdrowotne</t>
  </si>
  <si>
    <t>Zasiłki okresowe, celowe i pomoc w naturze oraz składki na ubezpieczenia emerytalne i rentowe</t>
  </si>
  <si>
    <t>Świadczenia społeczne</t>
  </si>
  <si>
    <t>Zasiłki stałe</t>
  </si>
  <si>
    <t>Ośrodki pomocy społecznej</t>
  </si>
  <si>
    <t>Wydatki osobowe niezaliczane do wynagrodzeń</t>
  </si>
  <si>
    <t>Dodatkowe wynagrodzenia roczne</t>
  </si>
  <si>
    <t>Składki na ubezpieczenia społeczne</t>
  </si>
  <si>
    <t>Składki na Fundusz Pracy</t>
  </si>
  <si>
    <t>Zakup materiałów i wyposażenia</t>
  </si>
  <si>
    <t>Zakup energii</t>
  </si>
  <si>
    <t>Zakup usług pozostałych</t>
  </si>
  <si>
    <t>Odpisy na zakładowy fundusz świadczeń socjalnych</t>
  </si>
  <si>
    <t>Szkolenia pracowników niebędących członkami korpusu służby cywilnej</t>
  </si>
  <si>
    <t>Pom,oc w zakresie dożywiania</t>
  </si>
  <si>
    <t>OGÓŁEM:</t>
  </si>
  <si>
    <t xml:space="preserve">                                                               </t>
  </si>
  <si>
    <t xml:space="preserve">                                                            </t>
  </si>
  <si>
    <t>ZESTAWIENIE PLANOWANYCH KWOT DOTACJI W 2018 ROKU</t>
  </si>
  <si>
    <t>Dotacje udzielone z budżetu Gminy  na zadania bieżące</t>
  </si>
  <si>
    <t>Treść</t>
  </si>
  <si>
    <t>Plan</t>
  </si>
  <si>
    <t xml:space="preserve">I. </t>
  </si>
  <si>
    <t>Dotacje dla jednostek sektora finansów publicznych</t>
  </si>
  <si>
    <t xml:space="preserve">1. </t>
  </si>
  <si>
    <t xml:space="preserve">Dotacja podmiotowa </t>
  </si>
  <si>
    <t>Kultura i ochrona dziedzictwa narodowego</t>
  </si>
  <si>
    <t>Domy i ośrodki kultury, świetlice i kluby</t>
  </si>
  <si>
    <t>Dotacja podmiotowa z budżetu dla samorządowej instytucji kultury</t>
  </si>
  <si>
    <t>Biblioteki</t>
  </si>
  <si>
    <t>Muzea</t>
  </si>
  <si>
    <t>2.</t>
  </si>
  <si>
    <t xml:space="preserve">Dotacje celowe </t>
  </si>
  <si>
    <t>Transport i łaczność</t>
  </si>
  <si>
    <t>Lokalny transport zbiorowy</t>
  </si>
  <si>
    <t xml:space="preserve">Dotacje celowe przekazane gminie na zadania bieżące realizowane na podstawie porozumień (umów)  między jednostkami samorządu terytorialnego </t>
  </si>
  <si>
    <t>Szkoły podstawowe</t>
  </si>
  <si>
    <t>Gimnazja</t>
  </si>
  <si>
    <t xml:space="preserve">Dotacje celowe przekazane dla powiatu na zadania bieżące realizowane na podstawie porozumień (umów)  między jednostkami samorządu terytorialnego </t>
  </si>
  <si>
    <t>Ochrona zdrowia</t>
  </si>
  <si>
    <t>Przeciwdziałanie alkoholizmowi</t>
  </si>
  <si>
    <t>Dotacja celowa na pomoc finansową udzieloną między jednostkami samorządu terytorialnego na dofiansowanie własnych zadań bieżących</t>
  </si>
  <si>
    <t>Gospodarka komunalna i ochrona środowiska</t>
  </si>
  <si>
    <t>Gospodarka odpadami</t>
  </si>
  <si>
    <t>Dotacje celowe przekazane do powiatu na zadania bieżące realizowane na podstawie porozumień (umów)  między jednostkami samorządu terytorialnego</t>
  </si>
  <si>
    <t>Schroniska dla zwierząt</t>
  </si>
  <si>
    <t>3.</t>
  </si>
  <si>
    <t>Dotacja przedmiotowa</t>
  </si>
  <si>
    <t>Gospodarka mieszkaniowa</t>
  </si>
  <si>
    <t>Zakład gospodarki mieszkaniowej</t>
  </si>
  <si>
    <t>Dotacja przedmiotowa z budżetu dla samorządowego zakładu budżetowego</t>
  </si>
  <si>
    <t>Centra integracji społecznej</t>
  </si>
  <si>
    <t xml:space="preserve">II. </t>
  </si>
  <si>
    <t>Dotacje dla jednostek spoza sektora finansów publicznych</t>
  </si>
  <si>
    <t>1.</t>
  </si>
  <si>
    <t>Dotacja podmiotowa z budżetu dla niepublicznej jednostki systemu oświaty</t>
  </si>
  <si>
    <t>Realizacja zdań wymagających stosowania specjalnej organizacji nauk i metod pracy dla dzieci w przedszkolach, oddziałach przedszkolnych w szkołach podstawowych i innych form wychowania przedszkolnego</t>
  </si>
  <si>
    <t>Dotacja celowa</t>
  </si>
  <si>
    <t>010</t>
  </si>
  <si>
    <t>Rolnictwo i łowiectwo</t>
  </si>
  <si>
    <t>01008</t>
  </si>
  <si>
    <t>Melioracje wodne</t>
  </si>
  <si>
    <t>Dotacja celowa z budżetu na finansowanie lub dofinansowanie zadań zleconych do realizacji pozostałym jednostkom niezaliczanym do sektora finansów publicznych</t>
  </si>
  <si>
    <t>Dotacja celowa z budżetu na finansowanie lub dofinansowanie zadań zleconych do realizacji stowarzyszeniom</t>
  </si>
  <si>
    <t>Bezpieczeństwo publiczne i ochrona przeciwpożarowa</t>
  </si>
  <si>
    <t>Ochotnicze straże pożarne</t>
  </si>
  <si>
    <t>Zadania ratownictwa górskiego i wodnego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</si>
  <si>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</si>
  <si>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Pozostała działalność</t>
  </si>
  <si>
    <t>Dotacje celowe w ramach programów finansowanych z udziałem środków europiejskich oraz środków, o kórych mowa w art. 5 ust.1 pkt 3 oraz ust. 3 pkt 5 i 6 ustawy, lub płatności w ramach budżetu środków europejskich, z wyłączeniem dochodów klasyfikowanych w paragrafie 205</t>
  </si>
  <si>
    <t>Pozostałe zadania w zakresie polityki społecznej</t>
  </si>
  <si>
    <t>Pozostałe zadania w zakresie kultury</t>
  </si>
  <si>
    <t>Ochrona zabytków i opieka nad zabytkami</t>
  </si>
  <si>
    <t>Dotacje celowe z budżetu na finansowanie lub dofinansowanie prac remontowych i konserwatorskich obiektów zabytkowych przekazane jednostkom niezaliczanym do sektora finansów publicznych</t>
  </si>
  <si>
    <t>Kultura fizyczna i sport</t>
  </si>
  <si>
    <t>Dotacje udzielone z budżetu na zadania majątkowe</t>
  </si>
  <si>
    <t xml:space="preserve">Plan
</t>
  </si>
  <si>
    <t>Dotacja celowa z budżetu na finansowanie lub dofinansowanie kosztów realizacji inwestycji i zakupów inwestycyjnych jednostek niezaliczanych do sektora finansow publicznych</t>
  </si>
  <si>
    <t>Transport i łączność</t>
  </si>
  <si>
    <t>Drogi publiczne powiatowe</t>
  </si>
  <si>
    <t>Szpitale ogólne</t>
  </si>
  <si>
    <t>Dotacje z budżetu na finansowanie lub dofinansowanie kosztów realizacji inwestycji i zakupów inwestycyjnych innych jednostek sektora finansów publicznych</t>
  </si>
  <si>
    <t>Ochrona komunalna i ochrona środowiska</t>
  </si>
  <si>
    <t>Gospodarka  ściekowa i ochrona wód</t>
  </si>
  <si>
    <t>Dotacja celowa z budżetu na finansowanie lub dofinansowanie kosztów realizacji inwestycji i zakupów inwestycyjnych jednostek niezaliczanych do sektora finansów publicznych</t>
  </si>
  <si>
    <t>Ochrona powietrza atmosferycznego i klimatu</t>
  </si>
  <si>
    <t>OGÓŁEM: bieżące i majątkowe</t>
  </si>
  <si>
    <t>Przedsięwzięcia w ramach funduszu sołeckiego na 2018 rok</t>
  </si>
  <si>
    <t>Sołectwo</t>
  </si>
  <si>
    <t>Plan po zmianie na 21.03.2018r.</t>
  </si>
  <si>
    <t xml:space="preserve">Transport i łączność </t>
  </si>
  <si>
    <t>Drogi publiczne gminne</t>
  </si>
  <si>
    <t>4210</t>
  </si>
  <si>
    <t>Budziszewko</t>
  </si>
  <si>
    <t>Zakup kamienia do utwardzenia dróg</t>
  </si>
  <si>
    <t>Garbatka</t>
  </si>
  <si>
    <t xml:space="preserve">Remont dróg gminnych </t>
  </si>
  <si>
    <t>Karolewo</t>
  </si>
  <si>
    <t>Zakup kruszywa na remont dróg gminnych</t>
  </si>
  <si>
    <t>Laskowo</t>
  </si>
  <si>
    <t>Zakup kruszywa na utwardzenie dróg gruntowych</t>
  </si>
  <si>
    <t>Nienawiszcz</t>
  </si>
  <si>
    <t>Naprawa dróg gminnych</t>
  </si>
  <si>
    <t>Pruśce</t>
  </si>
  <si>
    <t>Zakup kryszywa w celu utwardzenia drogi</t>
  </si>
  <si>
    <t>4300</t>
  </si>
  <si>
    <t>Gościejewo</t>
  </si>
  <si>
    <t>Pielęgnacja poboczy gminych</t>
  </si>
  <si>
    <t>Jaracz</t>
  </si>
  <si>
    <t>Utwardzenie dróg gruntowych</t>
  </si>
  <si>
    <t>Utrzymanie dróg gminnych</t>
  </si>
  <si>
    <t>Parkowo</t>
  </si>
  <si>
    <t xml:space="preserve">Równanie dróg </t>
  </si>
  <si>
    <t>Studzieniec</t>
  </si>
  <si>
    <t>Zakup gruzu i wyrównanie drogi w Miedzylesiu</t>
  </si>
  <si>
    <t>Wydatki inwestycyjne jednostek budżetowych</t>
  </si>
  <si>
    <t>Owieczki</t>
  </si>
  <si>
    <t>Budowa parkingu przy drodze gminnej</t>
  </si>
  <si>
    <t>Turystyka</t>
  </si>
  <si>
    <t>Doposażenie placu zabaw</t>
  </si>
  <si>
    <t>Wydatki na zakupy inwestycyjne jednostek budżetowych</t>
  </si>
  <si>
    <t>Słomowo</t>
  </si>
  <si>
    <t>Zakup siłowni zewnętrznej</t>
  </si>
  <si>
    <t xml:space="preserve">Bezpieczeństwo publiczne i ochrona przeciwpożarowa </t>
  </si>
  <si>
    <t>Wsparcie działalności OSP</t>
  </si>
  <si>
    <t>Wyłożenie kostą brukową wjazdu na płytę na plac OSP</t>
  </si>
  <si>
    <t>Wydatki na zakuy inwestycyjne jednostek budżetowych</t>
  </si>
  <si>
    <t>Zakup kontenera socjalnego z kabinami WC na plac OSP</t>
  </si>
  <si>
    <t>80104</t>
  </si>
  <si>
    <t>80195</t>
  </si>
  <si>
    <t>Zakup kamer dla Szkoły Podstawowej w Budziszewku</t>
  </si>
  <si>
    <t>Zakup wyposażenia dla Przedszkola w Parkowie</t>
  </si>
  <si>
    <t>Wsparcie działań szkoły w Parkowie</t>
  </si>
  <si>
    <t>Wsparcie działań Przedszkola w Parkowie</t>
  </si>
  <si>
    <t>90004</t>
  </si>
  <si>
    <t>Utrzymanie zieleni w miastach i gminach</t>
  </si>
  <si>
    <t>Boguniewo</t>
  </si>
  <si>
    <t>Utrzymanie zieleni i ogródka jordanowskiego</t>
  </si>
  <si>
    <t>Utrzymanie zieleni w sołectwie</t>
  </si>
  <si>
    <t>Pielęgnacja Parku Wiejskiego</t>
  </si>
  <si>
    <t>Utrzymanie i pielęgnacja terenów zielonych</t>
  </si>
  <si>
    <t>Utrzymanie i pielęgnacja wiejskich terenów zielonych</t>
  </si>
  <si>
    <t>Utrzymanie boiska i terenów zielonych - .2500,00 zł
Zakup kosiarki dla wsi Międzylesie - 2.500,00 zł</t>
  </si>
  <si>
    <t>Tarnowo</t>
  </si>
  <si>
    <t>Utrzymanie terenów zieleni wiejskiej</t>
  </si>
  <si>
    <t>4170</t>
  </si>
  <si>
    <t>Wynagrodzenia bezosobowe</t>
  </si>
  <si>
    <t>Utrzymanie boiska i terenów zielonych - wynagrodzenie dla konserwatora zieleni</t>
  </si>
  <si>
    <t>90015</t>
  </si>
  <si>
    <t>Oświetlenie ulic, placów i dróg</t>
  </si>
  <si>
    <t>Ruda</t>
  </si>
  <si>
    <t>Zamontowanie oświetlena na działce nr 582</t>
  </si>
  <si>
    <t>4110</t>
  </si>
  <si>
    <t xml:space="preserve">Owczegłowy </t>
  </si>
  <si>
    <t xml:space="preserve">Nasza świetlica nośnikiem kultury  - gospodzarz obiektu </t>
  </si>
  <si>
    <t>4120</t>
  </si>
  <si>
    <t>Wynagrodzenie dla palacza</t>
  </si>
  <si>
    <t>Utzrymanie świetlicy wiejskiej - wynagrodzenie dla palacza i obsługi</t>
  </si>
  <si>
    <t>Utrzymanie i wyposażenie świetlicy</t>
  </si>
  <si>
    <t>Utrzymanie porządku, czystości w świetlicy wiejskiej, wokół świetlicy na placu zabaw - 300,00 zł
Zakup szafy do sali wiejskiej - 600,00 zł</t>
  </si>
  <si>
    <t>Zakup wraz z montażem okien i parapetów w świetlicy wiejskiej</t>
  </si>
  <si>
    <t>Kaziopole</t>
  </si>
  <si>
    <t>Utrzymanie świetlicy i terenu wokół
Zakup lodówki, wyposażenia kuchni i klimatyzacji</t>
  </si>
  <si>
    <t>Doposażenie świetlicy wiejskiej</t>
  </si>
  <si>
    <t>Wymiana podłogi w świetlicy</t>
  </si>
  <si>
    <t>Owczegłowy</t>
  </si>
  <si>
    <t>Nasza świetlica nośnikiem kultury  - zakup materiałów</t>
  </si>
  <si>
    <t>Utrzymanie i wyposażenie świetlicy wiejskiej</t>
  </si>
  <si>
    <t>Poprawa wizerunku świetlicy i jej obejścia</t>
  </si>
  <si>
    <t>Utrzymanie świetlicy wiejskiej - zakup wyposażenia i materiałów</t>
  </si>
  <si>
    <t>Utzrymanie świelicy zakup opału - 3.000,00 zł
Zakup materialów - 3.323,27 zł</t>
  </si>
  <si>
    <t>Utrzymanie Sali Centrum Integracji</t>
  </si>
  <si>
    <t>Nasza świetlica nośnikiem kultury  - zakup usług</t>
  </si>
  <si>
    <t>Utrzymanie świetlicy wiejskiej - zakup usług</t>
  </si>
  <si>
    <t>4360</t>
  </si>
  <si>
    <t>Zakup usług dostępu do sieci Internet</t>
  </si>
  <si>
    <t>Budowa zadaszenia - wiaty przed świetlica wiejską</t>
  </si>
  <si>
    <t>Budowa wiaty zewnętrznej przy sali wiejskiej</t>
  </si>
  <si>
    <t>92116</t>
  </si>
  <si>
    <t xml:space="preserve">Biblioteki </t>
  </si>
  <si>
    <t>Wsparcie działań Biblioteki Publicznej w Parkowie</t>
  </si>
  <si>
    <t>92195</t>
  </si>
  <si>
    <t>Organizacja imprez kulturalno sportowych - wynagrodzenie za usługe muzyczną</t>
  </si>
  <si>
    <t>Organizacja imprez kulturalno – sportowych - 1.000,00 zł
Wspacie Grupy Gospodyń Wiejskich - 500,00 zł</t>
  </si>
  <si>
    <t>Organizacja imprez kulturalno – sportowych</t>
  </si>
  <si>
    <t>Organizacja imprez kulturalnych</t>
  </si>
  <si>
    <t>Organizacja imprez kulturalno – sportowych - 2.000,00 zł
Zakup tablicy informacyjnej - 3.000,00 zł</t>
  </si>
  <si>
    <t>Organizacja imprez o charakterze kulturalno-sportowym - 2.500,00 zł
Zakup wieńca dożynkowego - 500,00 zł
Zakup materiałów do wykonania tablic informacyjnych - 1.200,00 zł</t>
  </si>
  <si>
    <t>Organizacja imprez kulturalnych - 1.919,28 zł
Zakup tablicy wolnostojacej - 900,00 zł</t>
  </si>
  <si>
    <t xml:space="preserve">Organizacja imprez kulturalnych </t>
  </si>
  <si>
    <t>Spotkania integracyjne</t>
  </si>
  <si>
    <t>Razem lepiej i weselej - festyny rodzinne, konkursy</t>
  </si>
  <si>
    <t>Organizacja imprez kulturalnych i oświatowych</t>
  </si>
  <si>
    <t>Organizacja festynów wiejskich</t>
  </si>
  <si>
    <t>Organizacja imprez kulturalno - sportowych - 2.083,67 zł
Zakup drewna na ławki - 500,00 zł
Zakup namiotu na potrzeby spotkań -1.000,00 zł</t>
  </si>
  <si>
    <t>Organizacja imprez kulturalno  - sportowych</t>
  </si>
  <si>
    <t>Organizacja imprez dla dzieci i mieszkańców</t>
  </si>
  <si>
    <t>Organizacja warsztatów edukacyjno - integracyjnych " Promocja regionów Wielkopolska- Pieniny, Święto Pyry"</t>
  </si>
  <si>
    <t>Organizowanie imprez kulturalno – sportowych</t>
  </si>
  <si>
    <t>Organizacja imprez o charakterze kulturalnym i sportowym</t>
  </si>
  <si>
    <t>Kultura fizyczna</t>
  </si>
  <si>
    <t>Obiekty sportowe</t>
  </si>
  <si>
    <t>Budowa wiaty biesiadnej wraz z budynkiem przyległym - etap II</t>
  </si>
  <si>
    <t xml:space="preserve">Poprawa estetyki terenu przy amfiteatrze wraz  z zagospodarowaniem miejsca rekreacji i sportu i wykonaniem monitoringu </t>
  </si>
  <si>
    <t>92695</t>
  </si>
  <si>
    <t>Utrzymanie boisk wiejskich</t>
  </si>
  <si>
    <t>1) Pielęgnacja zieleni na boisku sportowym</t>
  </si>
  <si>
    <t>Utrzymanie boiska sportowego i terenu wokół</t>
  </si>
  <si>
    <t>Prace pielęgnacyjne na stadionie sportowym Gościejewo</t>
  </si>
  <si>
    <t>Utrzymanie boiska sportowego - 700,00 
Zakup i montaż urządzeń do ćwiczeń w siłowni zewnętrznej na boisku - 5.000,00</t>
  </si>
  <si>
    <t xml:space="preserve">Utrzymanie boiska sportowego </t>
  </si>
  <si>
    <t>Utrzymanie boiska wiejskiego</t>
  </si>
  <si>
    <t>Ruch to zdrowie - utrzymanie i organizacja centrum sportowo-rekreacyjno-wypoczynkowego przy świetlicy wiejskiej</t>
  </si>
  <si>
    <t>Utrzymanie boiska i placu zabaw</t>
  </si>
  <si>
    <t>Organizacja imprez sportowych i dbanie o boiska i place zabaw</t>
  </si>
  <si>
    <t>Prace pielęgnacyjne na boisku sportowym i placu zabaw</t>
  </si>
  <si>
    <t>Kultura i sport - zakup materialów</t>
  </si>
  <si>
    <t>Prace pielęgnacyjne na stadionie sportowym w Gościejewie</t>
  </si>
  <si>
    <t>Razem:</t>
  </si>
  <si>
    <t>z tego:</t>
  </si>
  <si>
    <t>wydatki bieżące</t>
  </si>
  <si>
    <t>wydatki majątkowe</t>
  </si>
  <si>
    <t>WYDATKI NA PRZEDSIĘWIĘCIA W RAMACH FUNDUSZU SOŁECKIEGO W 2018 ROKU</t>
  </si>
  <si>
    <t>Nazwa sołectwa/ przedsięwzięcia</t>
  </si>
  <si>
    <t>Liczba mieszkańców
na dzień 30.06.2017r.</t>
  </si>
  <si>
    <t>Plan funduszu sołeckiego</t>
  </si>
  <si>
    <t>Wykonanie</t>
  </si>
  <si>
    <t>% wykonania</t>
  </si>
  <si>
    <t>Plan po zmianie</t>
  </si>
  <si>
    <t>Budowa zadaszenia - wiaty przed świetlica wijską</t>
  </si>
  <si>
    <t>Utrzymanie zieleni i ogródka Jordanowskiego</t>
  </si>
  <si>
    <t>Organizacja imprez kulturalno-sportowych w tym: wsparcie Koła Gospodyń Wiejskich</t>
  </si>
  <si>
    <t>Utrzymanie dróg gminnych - zakup kamienia</t>
  </si>
  <si>
    <t>Zakup kamer dla SP w Budziszewku</t>
  </si>
  <si>
    <t>Organizacja imprez kulturalno-sportowych</t>
  </si>
  <si>
    <t>Pielęgnacja zieleni na boisku sportowym</t>
  </si>
  <si>
    <t>Budowa wiaty biesiadnej wraz z budynkiem przyległym -etap II</t>
  </si>
  <si>
    <t>Zakup paliwa do remontu dróg gminnych</t>
  </si>
  <si>
    <t>Wyposażenie i utrzymanie świetlicy wiejskiej i terenu wokół</t>
  </si>
  <si>
    <t>Organizacja imprez kulturalnych i modernizacja tablic ogłoszeniowych</t>
  </si>
  <si>
    <t>4.</t>
  </si>
  <si>
    <t>Poprawa estetyki przy Amfiteatrze wraz z zagospodarowaniem miejsca rekreacji i sportu wraz z wykonaniem monitoringu</t>
  </si>
  <si>
    <t>Pielęgnacja poboczy gminnych</t>
  </si>
  <si>
    <t xml:space="preserve">Zakup wyposażenia do sali wiejskiej oraz jej utrzymanie </t>
  </si>
  <si>
    <t xml:space="preserve">Prace pielęgnacyjne na boisku sportowym </t>
  </si>
  <si>
    <t>5.</t>
  </si>
  <si>
    <t>Zakup materiałów na budowę wiaty zewnątrznej przy sali wiejskiej</t>
  </si>
  <si>
    <t xml:space="preserve">Utwardzenie dróg gruntowych </t>
  </si>
  <si>
    <t>Zakup artykułów edukacyjnych dla Przedszkola w Parkowie</t>
  </si>
  <si>
    <t>Utrzymanie porządku, czystości świetlicy, terenu przy świetlicy i placu zabaw</t>
  </si>
  <si>
    <t>Zakup wieńca dożynkowego</t>
  </si>
  <si>
    <t>Zakup materialów do wykonania tablic informacyjnych</t>
  </si>
  <si>
    <t>Utrzymanie murawy na boisku sportowym  - 700 zl i montaż urządzeń do ćwiczeń w siłowni zewnętrznej na boisku - 5.000 zł</t>
  </si>
  <si>
    <t>6.</t>
  </si>
  <si>
    <t>Zakup wraz z montażem okien i parapetów do świetlicy wiejskiej</t>
  </si>
  <si>
    <t>Zakup tablicy wolnostojącej</t>
  </si>
  <si>
    <t>Utrzymanie boiska sportowego</t>
  </si>
  <si>
    <t>7.</t>
  </si>
  <si>
    <t>Utrzymanie swietlicy i terenu wokół - zakup wyposażenia kuchni i klimatyzacji</t>
  </si>
  <si>
    <t>8.</t>
  </si>
  <si>
    <t>Kultywowanie tradycji święcenia pól</t>
  </si>
  <si>
    <t>9.</t>
  </si>
  <si>
    <t>Naprawa drógi gminnych</t>
  </si>
  <si>
    <t>Utrzymanie świetlicy - całkowita wymiana podłogi</t>
  </si>
  <si>
    <t>Spotkanie integracyjne mieszkańców</t>
  </si>
  <si>
    <t>10.</t>
  </si>
  <si>
    <t>Ruch to zdrowie - Utrzymanie i organizacja centrum sportowo-rekreacyjno-wypoczynkowego przy świetlicy wiejskiej</t>
  </si>
  <si>
    <t>Nasza świetlica nośnikiem kultury</t>
  </si>
  <si>
    <t>Festyn rodzinny - razem lepiej i weselej</t>
  </si>
  <si>
    <t>11.</t>
  </si>
  <si>
    <t>12.</t>
  </si>
  <si>
    <t>Zakup kontenera socjalnego z kabinami WC</t>
  </si>
  <si>
    <t>Wyłożenie kostką wjazdu i dojścia na płytę na placu OSP</t>
  </si>
  <si>
    <t>Wsparcie działalności szkoły</t>
  </si>
  <si>
    <t>Wsparcie działań biblioteki publicznej</t>
  </si>
  <si>
    <t>Organizacja imprez sportowych, dbanie o boiska i place zabaw</t>
  </si>
  <si>
    <t>13.</t>
  </si>
  <si>
    <t>Zakup kruszywa i utwardzenie dróg gminnych</t>
  </si>
  <si>
    <t>Zakup wyposażenie dla OSP w Pruścach</t>
  </si>
  <si>
    <t>Wykonanie tarasu - wiaty za salą OSP</t>
  </si>
  <si>
    <t>Utrzymanie boisk wiejskich w Pruścach i Siernikach</t>
  </si>
  <si>
    <t>Zakup elementów siłowni zewnetrzej na boisko wiejskie w Siernikach</t>
  </si>
  <si>
    <t>14.</t>
  </si>
  <si>
    <t>Zamontowanie oświetlenia na działce 582</t>
  </si>
  <si>
    <t>Organizacja imprez kulturalnych i sportowych - pikniki rozdzinne</t>
  </si>
  <si>
    <t>Zakup drewna na ławki</t>
  </si>
  <si>
    <t>Zakup namiotu</t>
  </si>
  <si>
    <t>15.</t>
  </si>
  <si>
    <t>Wsparcie działalności przedszkola " Słonbeczne Skrzaty " w Parkowie</t>
  </si>
  <si>
    <t>Wsparcie działalności Szkoły w Parkowie</t>
  </si>
  <si>
    <t>Pielęgnacja i utrzymanie terenów zielonych</t>
  </si>
  <si>
    <t>Utrzymanie świetlicy wiejskiej</t>
  </si>
  <si>
    <t>Organizacja imprez kulturalnych i sportowych</t>
  </si>
  <si>
    <t>16.</t>
  </si>
  <si>
    <t>Zakup gruzu i wyrównanie drogi</t>
  </si>
  <si>
    <t>Utrzmanie terenów zielonych i pielęgnacja boiska</t>
  </si>
  <si>
    <t>Zakup kosiarki dla wsi Międzylesie</t>
  </si>
  <si>
    <t>Utyrzymanie świetlicy i zakup opału</t>
  </si>
  <si>
    <t xml:space="preserve">Kultura i sport </t>
  </si>
  <si>
    <t>17.</t>
  </si>
  <si>
    <t>Organizacja warsztatów edukacyjno-integracyjnych</t>
  </si>
  <si>
    <t>Aktywne lato na wsi</t>
  </si>
  <si>
    <t>Organizacja festynu środowiskowego</t>
  </si>
  <si>
    <t>Urządzenie i wyposażenie Centrum Intergacji</t>
  </si>
  <si>
    <t xml:space="preserve">Plan dochodów, dotacji i wydatków związanych z realizacją zadań  z zakresu administracji rządowej i innych zadań zleconych gminie ustawami na 2018 rok </t>
  </si>
  <si>
    <t>a) plan dotacji i wydatków</t>
  </si>
  <si>
    <t>Dotacje</t>
  </si>
  <si>
    <t>Plan na dzień 01.01.2018r.</t>
  </si>
  <si>
    <t>Plan po zmianie na 31.01.2018r.</t>
  </si>
  <si>
    <t>Administracja publiczna</t>
  </si>
  <si>
    <t>Urzędy wojewódzkie</t>
  </si>
  <si>
    <t>Dotacje celowe otrzymane z budżetu państwa na realizację zadań bieżących z zakresu administracji rządowej oraz innych zadań zleconych gminie (związkom gmin) ustawami</t>
  </si>
  <si>
    <t>Podróże służbowe krajowe</t>
  </si>
  <si>
    <t xml:space="preserve">Urzędy naczelnych organów władzy państwowej, kontroli i ochrony prawa </t>
  </si>
  <si>
    <t>Dodatki mieszkaniowe</t>
  </si>
  <si>
    <t>Świadczenia spoleczne</t>
  </si>
  <si>
    <t>Usługi opiekuńcze i specjalistyczne usługi opiekuńcze</t>
  </si>
  <si>
    <t>Rodzina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</si>
  <si>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</si>
  <si>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</si>
  <si>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Opłaty z tytułu zakupu usług telekomunikacyjnych telefonii komórkowej</t>
  </si>
  <si>
    <t>Świadczenia rodzinne, świadczenie z funduszu alimentacyjnego oraz składki na ubezpieczenia emerytalne i rentowe z ubezpieczenia społecznego</t>
  </si>
  <si>
    <t>Zakup usług remontowych</t>
  </si>
  <si>
    <t xml:space="preserve">Opłaty z tytułu zakupu usług telekomunikacyjnych </t>
  </si>
  <si>
    <t>b) plan dochodów</t>
  </si>
  <si>
    <t>0830</t>
  </si>
  <si>
    <t>Wpływy z usług</t>
  </si>
  <si>
    <t>0980</t>
  </si>
  <si>
    <t>Wpływy z tytułu zwrotów wypłaconych świadczeń z funduszu alimentacyjnego</t>
  </si>
  <si>
    <t>Ogółem plan dochodów:</t>
  </si>
  <si>
    <t>z dnia 25 kwietnia 2018 roku</t>
  </si>
  <si>
    <t>31</t>
  </si>
  <si>
    <t>85141</t>
  </si>
  <si>
    <t>32</t>
  </si>
  <si>
    <t>75411</t>
  </si>
  <si>
    <t>6170</t>
  </si>
  <si>
    <t>Urząd Miejski w Rogoźnie
Umowa dofinansowania zostanie zawarta z Komendą Powiatową Państwowej Straży Pożarnej w Obornikach</t>
  </si>
  <si>
    <t>Plan po zmianie na 25.04.2018r.</t>
  </si>
  <si>
    <t>01095</t>
  </si>
  <si>
    <t>Różne opłaty i składki</t>
  </si>
  <si>
    <t>Karta Dużej Rodziny</t>
  </si>
  <si>
    <t>0920</t>
  </si>
  <si>
    <t>0970</t>
  </si>
  <si>
    <t>Wpływy z pozostałych odsetek</t>
  </si>
  <si>
    <t>Wp[łtwy z róznych dochodów</t>
  </si>
  <si>
    <t>Plan 
po zmianie
na 21.03.2018r.</t>
  </si>
  <si>
    <t>Plan 
po zmianie
na 25.04.2018r.</t>
  </si>
  <si>
    <t>Plan 
po zmianie
 na 25.04.2018r.</t>
  </si>
  <si>
    <t>Edukacyjna opieka wychowawcza</t>
  </si>
  <si>
    <t>Pomoc materialna dla uczniów o charakterze socjalnym</t>
  </si>
  <si>
    <t>Stypendia dla uczniów</t>
  </si>
  <si>
    <t>Nasza świetlica nośnikiem kultury:
- gospodzarz obiektu 3.000,-
- usługa muzyczna -1.390 zł</t>
  </si>
  <si>
    <t xml:space="preserve">Nasza świetlica nośnikiem kultury  </t>
  </si>
  <si>
    <t>Równanie dróg gruntowych -2.000 zł;
Wykoszenie i wyczyszczenie rowów przy doodze słomowskiej 1.000 zł</t>
  </si>
  <si>
    <t>Tabela nr 1 do załącznika nr 7</t>
  </si>
  <si>
    <t>Równanie dróg gruntowych, wykaszanie i wyczyszcceniae rowów przy drodze słomowskiej</t>
  </si>
  <si>
    <t>Organizacja festynów wiejskich -wyjazd  dzieci</t>
  </si>
  <si>
    <t>Dofinansowaniedo zakupu podpór ratowniczych dla PPSP w Obornikach</t>
  </si>
  <si>
    <t>Załącznik nr 7</t>
  </si>
  <si>
    <t>Przed zmianą</t>
  </si>
  <si>
    <t>Po zmianie</t>
  </si>
  <si>
    <t>50 000,00</t>
  </si>
  <si>
    <t>613 472,95</t>
  </si>
  <si>
    <t>663 472,95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</si>
  <si>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</si>
  <si>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</si>
  <si>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0,00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</si>
  <si>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</si>
  <si>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</si>
  <si>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050</t>
  </si>
  <si>
    <t>Rybołówstwo i rybactwo</t>
  </si>
  <si>
    <t>25 000,00</t>
  </si>
  <si>
    <t>05095</t>
  </si>
  <si>
    <t>0690</t>
  </si>
  <si>
    <t>Wpływy z różnych opłat</t>
  </si>
  <si>
    <t>20 000,00</t>
  </si>
  <si>
    <t>0490</t>
  </si>
  <si>
    <t>Wpływy z innych lokalnych opłat pobieranych przez jednostki samorządu terytorialnego na podstawie odrębnych ustaw</t>
  </si>
  <si>
    <t>2 860 388,62</t>
  </si>
  <si>
    <t>- 130 635,04</t>
  </si>
  <si>
    <t>2 729 753,58</t>
  </si>
  <si>
    <t>Gospodarka gruntami i nieruchomościami</t>
  </si>
  <si>
    <t>0470</t>
  </si>
  <si>
    <t>Wpływy z opłat za trwały zarząd, użytkowanie i służebności</t>
  </si>
  <si>
    <t>40 000,00</t>
  </si>
  <si>
    <t>0550</t>
  </si>
  <si>
    <t>Wpływy z opłat z tytułu użytkowania wieczystego nieruchomości</t>
  </si>
  <si>
    <t>80 000,00</t>
  </si>
  <si>
    <t>0730</t>
  </si>
  <si>
    <t>Wpłaty z zysku przedsiębiorstw państwowych, jednoosobowych spółek Skarbu Państwa i spółek jednostek samorządu terytorialnego</t>
  </si>
  <si>
    <t>207 600,46</t>
  </si>
  <si>
    <t>334 500,00</t>
  </si>
  <si>
    <t>0760</t>
  </si>
  <si>
    <t>Wpływy z tytułu przekształcenia prawa użytkowania wieczystego przysługującego osobom fizycznym w prawo własności</t>
  </si>
  <si>
    <t>2 000,00</t>
  </si>
  <si>
    <t>0770</t>
  </si>
  <si>
    <t>Wpłaty z tytułu odpłatnego nabycia prawa własności oraz prawa użytkowania wieczystego nieruchomości</t>
  </si>
  <si>
    <t>1 000 000,00</t>
  </si>
  <si>
    <t>6290</t>
  </si>
  <si>
    <t>Środki na dofinansowanie własnych inwestycji gmin, powiatów (związków gmin, zwiazków powiatowo-gminnych, związków powiatów), samorządów województw, pozyskane z innych źródeł</t>
  </si>
  <si>
    <t>1 403 888,62</t>
  </si>
  <si>
    <t>- 338 235,50</t>
  </si>
  <si>
    <t>1 065 653,12</t>
  </si>
  <si>
    <t>144 828,41</t>
  </si>
  <si>
    <t>75011</t>
  </si>
  <si>
    <t>143 228,00</t>
  </si>
  <si>
    <t>Urzędy gmin (miast i miast na prawach powiatu)</t>
  </si>
  <si>
    <t>1 600,41</t>
  </si>
  <si>
    <t>0570</t>
  </si>
  <si>
    <t>Wpływy z tytułu grzywien, mandatów i innych kar pieniężnych od osób fizycznych</t>
  </si>
  <si>
    <t>1 000,00</t>
  </si>
  <si>
    <t>Wpływy z różnych dochodów</t>
  </si>
  <si>
    <t>600,41</t>
  </si>
  <si>
    <t>751</t>
  </si>
  <si>
    <t>Urzędy naczelnych organów władzy państwowej, kontroli i ochrony prawa oraz sądownictwa</t>
  </si>
  <si>
    <t>3 500,00</t>
  </si>
  <si>
    <t>75101</t>
  </si>
  <si>
    <t>Urzędy naczelnych organów władzy państwowej, kontroli i ochrony prawa</t>
  </si>
  <si>
    <t>756</t>
  </si>
  <si>
    <t>Dochody od osób prawnych, od osób fizycznych i od innych jednostek nieposiadających osobowości prawnej oraz wydatki związane z ich poborem</t>
  </si>
  <si>
    <t>24 769 958,20</t>
  </si>
  <si>
    <t>75601</t>
  </si>
  <si>
    <t>Wpływy z podatku dochodowego od osób fizycznych</t>
  </si>
  <si>
    <t>60 000,00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</si>
  <si>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</si>
  <si>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</si>
  <si>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</si>
  <si>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</si>
  <si>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6 680 917,20</t>
  </si>
  <si>
    <t>0310</t>
  </si>
  <si>
    <t>Wpływy z podatku od nieruchomości</t>
  </si>
  <si>
    <t>6 063 600,00</t>
  </si>
  <si>
    <t>0320</t>
  </si>
  <si>
    <t>Wpływy z podatku rolnego</t>
  </si>
  <si>
    <t>85 525,00</t>
  </si>
  <si>
    <t>0330</t>
  </si>
  <si>
    <t>Wpływy z podatku leśnego</t>
  </si>
  <si>
    <t>164 257,00</t>
  </si>
  <si>
    <t>0340</t>
  </si>
  <si>
    <t>Wpływy z podatku od środków transportowych</t>
  </si>
  <si>
    <t>78 942,00</t>
  </si>
  <si>
    <t>0500</t>
  </si>
  <si>
    <t>Wpływy z podatku od czynności cywilnoprawnych</t>
  </si>
  <si>
    <t>6 000,00</t>
  </si>
  <si>
    <t>0910</t>
  </si>
  <si>
    <t>Wpływy z odsetek od nieterminowych wpłat z tytułu podatków i opłat</t>
  </si>
  <si>
    <t>2 593,20</t>
  </si>
  <si>
    <t>2680</t>
  </si>
  <si>
    <t>Rekompensaty utraconych dochodów w podatkach i opłatach lokalnych</t>
  </si>
  <si>
    <t>280 000,00</t>
  </si>
  <si>
    <t>75616</t>
  </si>
  <si>
    <t>Wpływy z podatku rolnego, podatku leśnego, podatku od spadków i darowizn, podatku od czynności cywilno-prawnych oraz podatków i opłat lokalnych od osób fizycznych</t>
  </si>
  <si>
    <t>4 748 758,00</t>
  </si>
  <si>
    <t>3 079 865,00</t>
  </si>
  <si>
    <t>678 900,00</t>
  </si>
  <si>
    <t>9 056,00</t>
  </si>
  <si>
    <t>369 937,00</t>
  </si>
  <si>
    <t>0360</t>
  </si>
  <si>
    <t>Wpływy z podatku od spadków i darowizn</t>
  </si>
  <si>
    <t>30 000,00</t>
  </si>
  <si>
    <t>0430</t>
  </si>
  <si>
    <t>Wpływy z opłaty targowej</t>
  </si>
  <si>
    <t>500 000,00</t>
  </si>
  <si>
    <t>0640</t>
  </si>
  <si>
    <t>Wpływy z tytułu kosztów egzekucyjnych, opłaty komorniczej i kosztów upomnień</t>
  </si>
  <si>
    <t>11 000,00</t>
  </si>
  <si>
    <t>75618</t>
  </si>
  <si>
    <t>Wpływy z innych opłat stanowiących dochody jednostek samorządu terytorialnego na podstawie ustaw</t>
  </si>
  <si>
    <t>393 000,00</t>
  </si>
  <si>
    <t>0410</t>
  </si>
  <si>
    <t>Wpływy z opłaty skarbowej</t>
  </si>
  <si>
    <t>0480</t>
  </si>
  <si>
    <t>Wpływy z opłat za zezwolenia na sprzedaż napojów alkoholowych</t>
  </si>
  <si>
    <t>343 000,00</t>
  </si>
  <si>
    <t>75621</t>
  </si>
  <si>
    <t>Udziały gmin w podatkach stanowiących dochód budżetu państwa</t>
  </si>
  <si>
    <t>12 887 283,00</t>
  </si>
  <si>
    <t>0010</t>
  </si>
  <si>
    <t>11 387 283,00</t>
  </si>
  <si>
    <t>0020</t>
  </si>
  <si>
    <t>Wpływy z podatku dochodowego od osób prawnych</t>
  </si>
  <si>
    <t>1 500 000,00</t>
  </si>
  <si>
    <t>758</t>
  </si>
  <si>
    <t>Różne rozliczenia</t>
  </si>
  <si>
    <t>19 028 521,00</t>
  </si>
  <si>
    <t>75801</t>
  </si>
  <si>
    <t>Część oświatowa subwencji ogólnej dla jednostek samorządu terytorialnego</t>
  </si>
  <si>
    <t>13 994 143,00</t>
  </si>
  <si>
    <t>2920</t>
  </si>
  <si>
    <t>Subwencje ogólne z budżetu państwa</t>
  </si>
  <si>
    <t>75807</t>
  </si>
  <si>
    <t>Część wyrównawcza subwencji ogólnej dla gmin</t>
  </si>
  <si>
    <t>4 751 658,00</t>
  </si>
  <si>
    <t>75814</t>
  </si>
  <si>
    <t>Różne rozliczenia finansowe</t>
  </si>
  <si>
    <t>55 000,00</t>
  </si>
  <si>
    <t>75831</t>
  </si>
  <si>
    <t>Część równoważąca subwencji ogólnej dla gmin</t>
  </si>
  <si>
    <t>227 720,00</t>
  </si>
  <si>
    <t>1 994 510,60</t>
  </si>
  <si>
    <t>31 000,00</t>
  </si>
  <si>
    <t>80103</t>
  </si>
  <si>
    <t>Oddziały przedszkolne w szkołach podstawowych</t>
  </si>
  <si>
    <t>80 830,00</t>
  </si>
  <si>
    <t>2030</t>
  </si>
  <si>
    <t>Dotacje celowe otrzymane z budżetu państwa na realizację własnych zadań bieżących gmin (związków gmin, związków powiatowo-gminnych)</t>
  </si>
  <si>
    <t xml:space="preserve">Przedszkola </t>
  </si>
  <si>
    <t>1 044 120,00</t>
  </si>
  <si>
    <t>0660</t>
  </si>
  <si>
    <t>Wpływy z opłat za korzystanie z wychowania przedszkolnego</t>
  </si>
  <si>
    <t>110 800,00</t>
  </si>
  <si>
    <t>0670</t>
  </si>
  <si>
    <t>Wpływy z opłat za korzystanie z wyżywienia w jednostkach realizujących zadania z zakresu wychowania przedszkolnego</t>
  </si>
  <si>
    <t>422 290,00</t>
  </si>
  <si>
    <t>8 790,00</t>
  </si>
  <si>
    <t>482 240,00</t>
  </si>
  <si>
    <t>2310</t>
  </si>
  <si>
    <t>Dotacje celowe otrzymane z gminy na zadania bieżące realizowane na podstawie porozumień (umów) między jednostkami samorządu terytorialnego</t>
  </si>
  <si>
    <t>Stołówki szkolne i przedszkolne</t>
  </si>
  <si>
    <t>318 000,00</t>
  </si>
  <si>
    <t>300 000,00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</si>
  <si>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</si>
  <si>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</si>
  <si>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18 000,00</t>
  </si>
  <si>
    <t>520 560,60</t>
  </si>
  <si>
    <t>2007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</si>
  <si>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</si>
  <si>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151 741,00</t>
  </si>
  <si>
    <t>2009</t>
  </si>
  <si>
    <t>17 691,22</t>
  </si>
  <si>
    <t>2057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</si>
  <si>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</si>
  <si>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314 469,72</t>
  </si>
  <si>
    <t>2059</t>
  </si>
  <si>
    <t>36 658,66</t>
  </si>
  <si>
    <t>852</t>
  </si>
  <si>
    <t>973 580,00</t>
  </si>
  <si>
    <t>5 000,00</t>
  </si>
  <si>
    <t>978 580,00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</si>
  <si>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</si>
  <si>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</si>
  <si>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109 851,00</t>
  </si>
  <si>
    <t>59 683,00</t>
  </si>
  <si>
    <t>49 918,00</t>
  </si>
  <si>
    <t>2910</t>
  </si>
  <si>
    <t>Wpływy ze zwrotów dotacji oraz płatności wykorzystanych niezgodnie z przeznaczeniem lub wykorzystanych z naruszeniem procedur, o których mowa w art. 184 ustawy, pobranych nienależnie lub w nadmiernej wysokości</t>
  </si>
  <si>
    <t>250,00</t>
  </si>
  <si>
    <t>85214</t>
  </si>
  <si>
    <t>56 560,00</t>
  </si>
  <si>
    <t>85215</t>
  </si>
  <si>
    <t>10 000,00</t>
  </si>
  <si>
    <t>85216</t>
  </si>
  <si>
    <t>234 646,00</t>
  </si>
  <si>
    <t>233 946,00</t>
  </si>
  <si>
    <t>700,00</t>
  </si>
  <si>
    <t>85219</t>
  </si>
  <si>
    <t>151 253,00</t>
  </si>
  <si>
    <t>85228</t>
  </si>
  <si>
    <t>311 301,00</t>
  </si>
  <si>
    <t>35 000,00</t>
  </si>
  <si>
    <t>276 176,00</t>
  </si>
  <si>
    <t>2360</t>
  </si>
  <si>
    <t>Dochody jednostek samorządu terytorialnego związane z realizacją zadań z zakresu administracji rządowej oraz innych zadań zleconych ustawami</t>
  </si>
  <si>
    <t>125,00</t>
  </si>
  <si>
    <t>85230</t>
  </si>
  <si>
    <t>Pomoc w zakresie dożywiania</t>
  </si>
  <si>
    <t>104 969,00</t>
  </si>
  <si>
    <t>853</t>
  </si>
  <si>
    <t>640 378,57</t>
  </si>
  <si>
    <t>85395</t>
  </si>
  <si>
    <t>618 263,13</t>
  </si>
  <si>
    <t>22 115,44</t>
  </si>
  <si>
    <t>854</t>
  </si>
  <si>
    <t>68 519,00</t>
  </si>
  <si>
    <t>85415</t>
  </si>
  <si>
    <t>855</t>
  </si>
  <si>
    <t>21 244 608,00</t>
  </si>
  <si>
    <t>200,00</t>
  </si>
  <si>
    <t>21 244 808,00</t>
  </si>
  <si>
    <t>85501</t>
  </si>
  <si>
    <t>Świadczenie wychowawcze</t>
  </si>
  <si>
    <t>13 554 240,00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</si>
  <si>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</si>
  <si>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</si>
  <si>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</si>
  <si>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</si>
  <si>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13 512 240,00</t>
  </si>
  <si>
    <t>85502</t>
  </si>
  <si>
    <t xml:space="preserve">Świadczenia rodzinne, świadczenie z funduszu alimentacyjnego oraz składki na ubezpieczenia emerytalne i rentowe z ubezpieczenia społecznego
</t>
  </si>
  <si>
    <t>7 690 368,00</t>
  </si>
  <si>
    <t>7 583 368,00</t>
  </si>
  <si>
    <t>62 000,00</t>
  </si>
  <si>
    <t>85503</t>
  </si>
  <si>
    <t>2 557 836,49</t>
  </si>
  <si>
    <t>90002</t>
  </si>
  <si>
    <t>2 463 836,49</t>
  </si>
  <si>
    <t>2 459 836,49</t>
  </si>
  <si>
    <t>4 000,00</t>
  </si>
  <si>
    <t>90019</t>
  </si>
  <si>
    <t>Wpływy i wydatki związane z gromadzeniem środków z opłat i kar za korzystanie ze środowiska</t>
  </si>
  <si>
    <t>84 000,00</t>
  </si>
  <si>
    <t>90095</t>
  </si>
  <si>
    <t>171 793,00</t>
  </si>
  <si>
    <t>6258</t>
  </si>
  <si>
    <t>Dotacje celowe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</si>
  <si>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74 510 902,89</t>
  </si>
  <si>
    <t>38 000,00</t>
  </si>
  <si>
    <t>651 472,95</t>
  </si>
  <si>
    <t>2830</t>
  </si>
  <si>
    <t>Dotacja celowa z budżetu na finansowanie lub dofinansowanie zadań zleconych do realizacji pozostałym jednostkom nie zaliczanym do sektora finansów publicznych</t>
  </si>
  <si>
    <t>01030</t>
  </si>
  <si>
    <t>Izby rolnicze</t>
  </si>
  <si>
    <t>17 000,00</t>
  </si>
  <si>
    <t>2850</t>
  </si>
  <si>
    <t>Wpłaty gmin na rzecz izb rolniczych w wysokości 2% uzyskanych wpływów z podatku rolnego</t>
  </si>
  <si>
    <t>614 472,95</t>
  </si>
  <si>
    <t>4010</t>
  </si>
  <si>
    <t>5 819,50</t>
  </si>
  <si>
    <t>998,54</t>
  </si>
  <si>
    <t>138,71</t>
  </si>
  <si>
    <t>3 223,53</t>
  </si>
  <si>
    <t>1 848,60</t>
  </si>
  <si>
    <t>2 848,60</t>
  </si>
  <si>
    <t>4430</t>
  </si>
  <si>
    <t>601 444,07</t>
  </si>
  <si>
    <t>774,00</t>
  </si>
  <si>
    <t>4 500,00</t>
  </si>
  <si>
    <t>17 246,00</t>
  </si>
  <si>
    <t>4260</t>
  </si>
  <si>
    <t>480,00</t>
  </si>
  <si>
    <t>5 641 385,62</t>
  </si>
  <si>
    <t>60004</t>
  </si>
  <si>
    <t>388 000,00</t>
  </si>
  <si>
    <t>Dotacje celowe przekazane gminie na zadania bieżące realizowane na podstawie porozumień (umów) między jednostkami samorządu terytorialnego</t>
  </si>
  <si>
    <t>2820</t>
  </si>
  <si>
    <t>70 000,00</t>
  </si>
  <si>
    <t>234 000,00</t>
  </si>
  <si>
    <t>Dotacja celowa na pomoc finansową udzielaną między jednostkami samorządu terytorialnego na dofinansowanie własnych zadań inwestycyjnych i zakupów inwestycyjnych</t>
  </si>
  <si>
    <t>5 019 385,62</t>
  </si>
  <si>
    <t>40 084,76</t>
  </si>
  <si>
    <t>4270</t>
  </si>
  <si>
    <t>147 000,00</t>
  </si>
  <si>
    <t>1 122 117,45</t>
  </si>
  <si>
    <t>1 123 117,45</t>
  </si>
  <si>
    <t>3 700 183,41</t>
  </si>
  <si>
    <t>37 600,00</t>
  </si>
  <si>
    <t>5 600,00</t>
  </si>
  <si>
    <t>28 000,00</t>
  </si>
  <si>
    <t>4 218 266,35</t>
  </si>
  <si>
    <t>- 479 235,50</t>
  </si>
  <si>
    <t>3 739 030,85</t>
  </si>
  <si>
    <t>70001</t>
  </si>
  <si>
    <t>Zakłady gospodarki mieszkaniowej</t>
  </si>
  <si>
    <t>439 855,35</t>
  </si>
  <si>
    <t>2650</t>
  </si>
  <si>
    <t>3 778 411,00</t>
  </si>
  <si>
    <t>3 299 175,50</t>
  </si>
  <si>
    <t>8 000,00</t>
  </si>
  <si>
    <t>85 000,00</t>
  </si>
  <si>
    <t>130 000,00</t>
  </si>
  <si>
    <t>1 500,00</t>
  </si>
  <si>
    <t>4500</t>
  </si>
  <si>
    <t>Pozostałe podatki na rzecz budżetów jednostek samorządu terytorialnego</t>
  </si>
  <si>
    <t>4520</t>
  </si>
  <si>
    <t>Opłaty na rzecz budżetów jednostek samorządu terytorialnego</t>
  </si>
  <si>
    <t>5 500,00</t>
  </si>
  <si>
    <t>4590</t>
  </si>
  <si>
    <t>Kary i odszkodowania wypłacane na rzecz osób fizycznych</t>
  </si>
  <si>
    <t>4600</t>
  </si>
  <si>
    <t>Kary, odszkodowania i grzywny wypłacane na rzecz osób prawnych i innych jednostek organizacyjnych</t>
  </si>
  <si>
    <t>100 000,00</t>
  </si>
  <si>
    <t>4610</t>
  </si>
  <si>
    <t>Koszty postępowania sądowego i prokuratorskiego</t>
  </si>
  <si>
    <t>3 287 711,00</t>
  </si>
  <si>
    <t>2 808 475,50</t>
  </si>
  <si>
    <t>710</t>
  </si>
  <si>
    <t>Działalność usługowa</t>
  </si>
  <si>
    <t>105 000,00</t>
  </si>
  <si>
    <t>71004</t>
  </si>
  <si>
    <t>Plany zagospodarowania przestrzennego</t>
  </si>
  <si>
    <t>95 000,00</t>
  </si>
  <si>
    <t>45 000,00</t>
  </si>
  <si>
    <t>71035</t>
  </si>
  <si>
    <t>Cmentarze</t>
  </si>
  <si>
    <t>6 143 474,37</t>
  </si>
  <si>
    <t>108 934,80</t>
  </si>
  <si>
    <t>4040</t>
  </si>
  <si>
    <t>Dodatkowe wynagrodzenie roczne</t>
  </si>
  <si>
    <t>7 663,58</t>
  </si>
  <si>
    <t>19 547,40</t>
  </si>
  <si>
    <t>2 284,22</t>
  </si>
  <si>
    <t>1 798,00</t>
  </si>
  <si>
    <t>3 000,00</t>
  </si>
  <si>
    <t>75022</t>
  </si>
  <si>
    <t>Rady gmin (miast i miast na prawach powiatu)</t>
  </si>
  <si>
    <t>341 888,80</t>
  </si>
  <si>
    <t>3030</t>
  </si>
  <si>
    <t xml:space="preserve">Różne wydatki na rzecz osób fizycznych </t>
  </si>
  <si>
    <t>313 888,80</t>
  </si>
  <si>
    <t>4190</t>
  </si>
  <si>
    <t>Nagrody konkursowe</t>
  </si>
  <si>
    <t>9 000,00</t>
  </si>
  <si>
    <t>Opłaty z tytułu zakupu usług telekomunikacyjnych</t>
  </si>
  <si>
    <t>4420</t>
  </si>
  <si>
    <t>Podróże służbowe zagraniczne</t>
  </si>
  <si>
    <t>4 425 716,57</t>
  </si>
  <si>
    <t>3020</t>
  </si>
  <si>
    <t>Wydatki osobowe niezaliczone do wynagrodzeń</t>
  </si>
  <si>
    <t>6 700,00</t>
  </si>
  <si>
    <t>2 777 374,28</t>
  </si>
  <si>
    <t>194 598,90</t>
  </si>
  <si>
    <t>450 079,88</t>
  </si>
  <si>
    <t>51 536,51</t>
  </si>
  <si>
    <t>4140</t>
  </si>
  <si>
    <t>Wpłaty na Państwowy Fundusz Rehabilitacji Osób Niepełnosprawnych</t>
  </si>
  <si>
    <t>24 385,00</t>
  </si>
  <si>
    <t>122 700,00</t>
  </si>
  <si>
    <t>77 000,00</t>
  </si>
  <si>
    <t>59 000,00</t>
  </si>
  <si>
    <t>4280</t>
  </si>
  <si>
    <t>Zakup usług zdrowotnych</t>
  </si>
  <si>
    <t>12 300,00</t>
  </si>
  <si>
    <t>293 500,00</t>
  </si>
  <si>
    <t>4380</t>
  </si>
  <si>
    <t>Zakup usług obejmujacych tłumaczenia</t>
  </si>
  <si>
    <t>4390</t>
  </si>
  <si>
    <t>Zakup usług obejmujących wykonanie ekspertyz, analiz i opinii</t>
  </si>
  <si>
    <t>65 000,00</t>
  </si>
  <si>
    <t>4410</t>
  </si>
  <si>
    <t>4440</t>
  </si>
  <si>
    <t>75 542,00</t>
  </si>
  <si>
    <t>4700</t>
  </si>
  <si>
    <t xml:space="preserve">Szkolenia pracowników niebędących członkami korpusu służby cywilnej </t>
  </si>
  <si>
    <t>75075</t>
  </si>
  <si>
    <t>Promocja jednostek samorządu terytorialnego</t>
  </si>
  <si>
    <t>105 036,00</t>
  </si>
  <si>
    <t>1 488,00</t>
  </si>
  <si>
    <t>13 152,00</t>
  </si>
  <si>
    <t>36 596,00</t>
  </si>
  <si>
    <t>53 800,00</t>
  </si>
  <si>
    <t>75085</t>
  </si>
  <si>
    <t>Wspólna obsługa jednostek samorządu terytorialnego</t>
  </si>
  <si>
    <t>939 201,00</t>
  </si>
  <si>
    <t>1 350,00</t>
  </si>
  <si>
    <t>629 000,00</t>
  </si>
  <si>
    <t>46 669,00</t>
  </si>
  <si>
    <t>103 512,00</t>
  </si>
  <si>
    <t>14 754,00</t>
  </si>
  <si>
    <t>2 800,00</t>
  </si>
  <si>
    <t>11 916,00</t>
  </si>
  <si>
    <t>75095</t>
  </si>
  <si>
    <t>188 404,00</t>
  </si>
  <si>
    <t>111 384,00</t>
  </si>
  <si>
    <t>4100</t>
  </si>
  <si>
    <t>Wynagrodzenia agencyjno-prowizyjne</t>
  </si>
  <si>
    <t>74 020,00</t>
  </si>
  <si>
    <t>2 955,23</t>
  </si>
  <si>
    <t>508,00</t>
  </si>
  <si>
    <t>36,77</t>
  </si>
  <si>
    <t>708 950,36</t>
  </si>
  <si>
    <t>Komendy powiatowe Państwowej Straży Pożarnej</t>
  </si>
  <si>
    <t>9 300,00</t>
  </si>
  <si>
    <t>2300</t>
  </si>
  <si>
    <t>Wpłaty jednostek na państwowy fundusz celowy</t>
  </si>
  <si>
    <t>4 300,00</t>
  </si>
  <si>
    <t>Wpłaty jednostek na państwowy fundusz celowy na finansowanie lub dofinansowanie zadań inwestycyjnych</t>
  </si>
  <si>
    <t>517 020,36</t>
  </si>
  <si>
    <t>6 997,02</t>
  </si>
  <si>
    <t>919,34</t>
  </si>
  <si>
    <t>40 704,00</t>
  </si>
  <si>
    <t>930,00</t>
  </si>
  <si>
    <t>155 570,00</t>
  </si>
  <si>
    <t>53 900,00</t>
  </si>
  <si>
    <t>- 3 900,00</t>
  </si>
  <si>
    <t>2 900,00</t>
  </si>
  <si>
    <t>22 900,00</t>
  </si>
  <si>
    <t>75414</t>
  </si>
  <si>
    <t>Obrona cywilna</t>
  </si>
  <si>
    <t>12 100,00</t>
  </si>
  <si>
    <t>4 600,00</t>
  </si>
  <si>
    <t>75415</t>
  </si>
  <si>
    <t>78 000,00</t>
  </si>
  <si>
    <t>81 000,00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</si>
  <si>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</si>
  <si>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Straż gminna (miejska)</t>
  </si>
  <si>
    <t>101 830,00</t>
  </si>
  <si>
    <t>9 830,00</t>
  </si>
  <si>
    <t>16 000,00</t>
  </si>
  <si>
    <t>757</t>
  </si>
  <si>
    <t>Obsługa długu publicznego</t>
  </si>
  <si>
    <t>451 400,00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</si>
  <si>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</si>
  <si>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</si>
  <si>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</si>
  <si>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</si>
  <si>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308 034,00</t>
  </si>
  <si>
    <t>35 905,57</t>
  </si>
  <si>
    <t>2940</t>
  </si>
  <si>
    <t>Zwrot do budżetu państwa nienależnie pobranej subwencji ogólnej za lata poprzednie</t>
  </si>
  <si>
    <t>75818</t>
  </si>
  <si>
    <t>Rezerwy ogólne i celowe</t>
  </si>
  <si>
    <t>272 128,43</t>
  </si>
  <si>
    <t>4810</t>
  </si>
  <si>
    <t>Rezerwy</t>
  </si>
  <si>
    <t>26 215 294,17</t>
  </si>
  <si>
    <t>- 11 699,54</t>
  </si>
  <si>
    <t>26 203 594,63</t>
  </si>
  <si>
    <t>12 231 316,00</t>
  </si>
  <si>
    <t>12 219 616,46</t>
  </si>
  <si>
    <t>3 250,00</t>
  </si>
  <si>
    <t>433 974,00</t>
  </si>
  <si>
    <t>- 32 699,54</t>
  </si>
  <si>
    <t>401 274,46</t>
  </si>
  <si>
    <t>7 873 700,00</t>
  </si>
  <si>
    <t>581 128,00</t>
  </si>
  <si>
    <t>1 494 727,00</t>
  </si>
  <si>
    <t>212 753,00</t>
  </si>
  <si>
    <t>54 716,00</t>
  </si>
  <si>
    <t>332 150,00</t>
  </si>
  <si>
    <t>4240</t>
  </si>
  <si>
    <t>Zakup środków dydaktycznych i książek</t>
  </si>
  <si>
    <t>29 500,00</t>
  </si>
  <si>
    <t>21 000,00</t>
  </si>
  <si>
    <t>50 500,00</t>
  </si>
  <si>
    <t>405 000,00</t>
  </si>
  <si>
    <t>86 400,00</t>
  </si>
  <si>
    <t>23 000,00</t>
  </si>
  <si>
    <t>184 700,00</t>
  </si>
  <si>
    <t>4330</t>
  </si>
  <si>
    <t>Zakup usług przez jednostki samorządu terytorialnego od innych jednostek samorządu terytorialnego</t>
  </si>
  <si>
    <t>40 720,00</t>
  </si>
  <si>
    <t>11 600,00</t>
  </si>
  <si>
    <t>9 900,00</t>
  </si>
  <si>
    <t>401 098,00</t>
  </si>
  <si>
    <t>4480</t>
  </si>
  <si>
    <t>Podatek od nieruchomości</t>
  </si>
  <si>
    <t>747 904,00</t>
  </si>
  <si>
    <t>17 422,00</t>
  </si>
  <si>
    <t>503 698,00</t>
  </si>
  <si>
    <t>38 094,00</t>
  </si>
  <si>
    <t>91 616,00</t>
  </si>
  <si>
    <t>12 928,00</t>
  </si>
  <si>
    <t>26 600,00</t>
  </si>
  <si>
    <t>800,00</t>
  </si>
  <si>
    <t>2 100,00</t>
  </si>
  <si>
    <t>3 400,00</t>
  </si>
  <si>
    <t>25 746,00</t>
  </si>
  <si>
    <t>5 842 423,66</t>
  </si>
  <si>
    <t>2540</t>
  </si>
  <si>
    <t>1 453 495,52</t>
  </si>
  <si>
    <t>90 821,00</t>
  </si>
  <si>
    <t>2 410 605,00</t>
  </si>
  <si>
    <t>184 632,00</t>
  </si>
  <si>
    <t>451 925,14</t>
  </si>
  <si>
    <t>63 209,00</t>
  </si>
  <si>
    <t>131 200,00</t>
  </si>
  <si>
    <t>4220</t>
  </si>
  <si>
    <t>Zakup środków żywności</t>
  </si>
  <si>
    <t>15 000,00</t>
  </si>
  <si>
    <t>249 000,00</t>
  </si>
  <si>
    <t>36 850,00</t>
  </si>
  <si>
    <t>6 500,00</t>
  </si>
  <si>
    <t>82 000,00</t>
  </si>
  <si>
    <t>48 000,00</t>
  </si>
  <si>
    <t>6 800,00</t>
  </si>
  <si>
    <t>2 410,00</t>
  </si>
  <si>
    <t>127 286,00</t>
  </si>
  <si>
    <t>400,00</t>
  </si>
  <si>
    <t>500,00</t>
  </si>
  <si>
    <t>80110</t>
  </si>
  <si>
    <t>3 236 252,00</t>
  </si>
  <si>
    <t>2320</t>
  </si>
  <si>
    <t>Dotacje celowe przekazane dla powiatu na zadania bieżące realizowane na podstawie porozumień (umów) między jednostkami samorządu terytorialnego</t>
  </si>
  <si>
    <t>900 000,00</t>
  </si>
  <si>
    <t>436 080,00</t>
  </si>
  <si>
    <t>46 087,00</t>
  </si>
  <si>
    <t>1 102 512,00</t>
  </si>
  <si>
    <t>128 265,00</t>
  </si>
  <si>
    <t>212 016,00</t>
  </si>
  <si>
    <t>30 236,00</t>
  </si>
  <si>
    <t>132 800,00</t>
  </si>
  <si>
    <t>71 000,00</t>
  </si>
  <si>
    <t>2 500,00</t>
  </si>
  <si>
    <t>49 000,00</t>
  </si>
  <si>
    <t>1 200,00</t>
  </si>
  <si>
    <t>56 556,00</t>
  </si>
  <si>
    <t>80113</t>
  </si>
  <si>
    <t>Dowożenie uczniów do szkół</t>
  </si>
  <si>
    <t>1 002 520,00</t>
  </si>
  <si>
    <t>80146</t>
  </si>
  <si>
    <t>Dokształcanie i doskonalenie nauczycieli</t>
  </si>
  <si>
    <t>100 839,00</t>
  </si>
  <si>
    <t>22 000,00</t>
  </si>
  <si>
    <t>78 839,00</t>
  </si>
  <si>
    <t>713 616,00</t>
  </si>
  <si>
    <t>273 700,00</t>
  </si>
  <si>
    <t>20 247,00</t>
  </si>
  <si>
    <t>47 562,00</t>
  </si>
  <si>
    <t>6 762,00</t>
  </si>
  <si>
    <t>27 100,00</t>
  </si>
  <si>
    <t>7 250,00</t>
  </si>
  <si>
    <t>9 995,00</t>
  </si>
  <si>
    <t>12 000,00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</si>
  <si>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</si>
  <si>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</si>
  <si>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338 078,34</t>
  </si>
  <si>
    <t>38 304,48</t>
  </si>
  <si>
    <t>4 483,00</t>
  </si>
  <si>
    <t>221 297,00</t>
  </si>
  <si>
    <t>12 610,00</t>
  </si>
  <si>
    <t>41 695,86</t>
  </si>
  <si>
    <t>7 297,00</t>
  </si>
  <si>
    <t>3 925,00</t>
  </si>
  <si>
    <t>2 966,00</t>
  </si>
  <si>
    <t>80150</t>
  </si>
  <si>
    <t>Realizacja zadań wymagających stosowania specjalnej organizacji nauki i metod pracy dla dzieci i młodzieży w szkołach podstawowych</t>
  </si>
  <si>
    <t>538 485,00</t>
  </si>
  <si>
    <t>11 375,00</t>
  </si>
  <si>
    <t>398 379,00</t>
  </si>
  <si>
    <t>17 387,00</t>
  </si>
  <si>
    <t>67 011,00</t>
  </si>
  <si>
    <t>11 362,00</t>
  </si>
  <si>
    <t>9 100,00</t>
  </si>
  <si>
    <t>7 000,00</t>
  </si>
  <si>
    <t>11 871,00</t>
  </si>
  <si>
    <t>80152</t>
  </si>
  <si>
    <t>Realizacja zadań wymagających stosowania specjalnej organizacji nauki i metod pracy dla dzieci i młodzieży w gimnazjach i klasach dotychczasowego gimnazjum prowadzonych w innych typach szkół, liceach ogólnokształcących, technikach, branżowych szkołach I stopnia i klasach dotychczasowej zasadniczej szkoły zawodowej prowadzonych w branżowych szkołach I stopnia oraz szkołach artystycznych</t>
  </si>
  <si>
    <t>76 609,00</t>
  </si>
  <si>
    <t>100,00</t>
  </si>
  <si>
    <t>63 909,00</t>
  </si>
  <si>
    <t>1 600,00</t>
  </si>
  <si>
    <t>1 387 251,17</t>
  </si>
  <si>
    <t>Dotacje celowe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</si>
  <si>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219 902,20</t>
  </si>
  <si>
    <t>37 530,02</t>
  </si>
  <si>
    <t>26 500,00</t>
  </si>
  <si>
    <t>3247</t>
  </si>
  <si>
    <t>53 735,12</t>
  </si>
  <si>
    <t>3249</t>
  </si>
  <si>
    <t>6 264,88</t>
  </si>
  <si>
    <t>4017</t>
  </si>
  <si>
    <t>291 015,09</t>
  </si>
  <si>
    <t>4019</t>
  </si>
  <si>
    <t>33 925,89</t>
  </si>
  <si>
    <t>983,00</t>
  </si>
  <si>
    <t>4117</t>
  </si>
  <si>
    <t>49 658,58</t>
  </si>
  <si>
    <t>4119</t>
  </si>
  <si>
    <t>5 789,08</t>
  </si>
  <si>
    <t>140,00</t>
  </si>
  <si>
    <t>4127</t>
  </si>
  <si>
    <t>7 352,13</t>
  </si>
  <si>
    <t>4129</t>
  </si>
  <si>
    <t>857,10</t>
  </si>
  <si>
    <t>5 720,00</t>
  </si>
  <si>
    <t>3 200,00</t>
  </si>
  <si>
    <t>4217</t>
  </si>
  <si>
    <t>23 106,10</t>
  </si>
  <si>
    <t>4219</t>
  </si>
  <si>
    <t>2 693,90</t>
  </si>
  <si>
    <t>4247</t>
  </si>
  <si>
    <t>272 004,83</t>
  </si>
  <si>
    <t>4249</t>
  </si>
  <si>
    <t>31 712,47</t>
  </si>
  <si>
    <t>29 280,00</t>
  </si>
  <si>
    <t>4307</t>
  </si>
  <si>
    <t>119 400,48</t>
  </si>
  <si>
    <t>4309</t>
  </si>
  <si>
    <t>13 913,30</t>
  </si>
  <si>
    <t>152 567,00</t>
  </si>
  <si>
    <t>430 075,00</t>
  </si>
  <si>
    <t>Dotacje celowe z budżetu na finansowanie lub dofinansowanie kosztów realizacji inwestycji i zakupów inwestycyjnych innych jednostek sektora finansów publicznych</t>
  </si>
  <si>
    <t>85153</t>
  </si>
  <si>
    <t>Zwalczanie narkomanii</t>
  </si>
  <si>
    <t>7 800,00</t>
  </si>
  <si>
    <t>2 240,00</t>
  </si>
  <si>
    <t>4 560,00</t>
  </si>
  <si>
    <t>85154</t>
  </si>
  <si>
    <t>385 275,00</t>
  </si>
  <si>
    <t>2710</t>
  </si>
  <si>
    <t>Dotacja celowa na pomoc finansową udzielaną między jednostkami samorządu terytorialnego na dofinansowanie własnych zadań bieżących</t>
  </si>
  <si>
    <t>24 030,00</t>
  </si>
  <si>
    <t>4 432,61</t>
  </si>
  <si>
    <t>481,39</t>
  </si>
  <si>
    <t>145 939,00</t>
  </si>
  <si>
    <t>22 949,00</t>
  </si>
  <si>
    <t>116 493,00</t>
  </si>
  <si>
    <t>950,00</t>
  </si>
  <si>
    <t>85195</t>
  </si>
  <si>
    <t>1 050,00</t>
  </si>
  <si>
    <t>4 216 763,00</t>
  </si>
  <si>
    <t>- 37 500,00</t>
  </si>
  <si>
    <t>4 179 263,00</t>
  </si>
  <si>
    <t>85202</t>
  </si>
  <si>
    <t>Domy pomocy społecznej</t>
  </si>
  <si>
    <t>640 000,00</t>
  </si>
  <si>
    <t>85205</t>
  </si>
  <si>
    <t>Zadania w zakresie przeciwdziałania przemocy w rodzinie</t>
  </si>
  <si>
    <t>111 851,00</t>
  </si>
  <si>
    <t>Zwrot dotacji oraz płatności wykorzystanych niezgodnie z przeznaczeniem lub wykorzystanych z naruszeniem procedur, o których mowa w art. 184 ustawy, pobranych nienależnie lub w nadmiernej wysokości</t>
  </si>
  <si>
    <t>4130</t>
  </si>
  <si>
    <t>111 601,00</t>
  </si>
  <si>
    <t>396 560,00</t>
  </si>
  <si>
    <t>3110</t>
  </si>
  <si>
    <t>410 000,00</t>
  </si>
  <si>
    <t>404 901,96</t>
  </si>
  <si>
    <t>4 901,96</t>
  </si>
  <si>
    <t>409 803,92</t>
  </si>
  <si>
    <t>98,04</t>
  </si>
  <si>
    <t>196,08</t>
  </si>
  <si>
    <t>274 646,00</t>
  </si>
  <si>
    <t>273 946,00</t>
  </si>
  <si>
    <t>1 408 561,00</t>
  </si>
  <si>
    <t>- 42 500,00</t>
  </si>
  <si>
    <t>1 366 061,00</t>
  </si>
  <si>
    <t>10 557,00</t>
  </si>
  <si>
    <t>859 818,00</t>
  </si>
  <si>
    <t>- 35 443,25</t>
  </si>
  <si>
    <t>824 374,75</t>
  </si>
  <si>
    <t>65 395,00</t>
  </si>
  <si>
    <t>163 144,00</t>
  </si>
  <si>
    <t>- 6 188,39</t>
  </si>
  <si>
    <t>156 955,61</t>
  </si>
  <si>
    <t>22 895,00</t>
  </si>
  <si>
    <t>- 868,36</t>
  </si>
  <si>
    <t>22 026,64</t>
  </si>
  <si>
    <t>63 000,00</t>
  </si>
  <si>
    <t>43 000,00</t>
  </si>
  <si>
    <t>75 000,00</t>
  </si>
  <si>
    <t>14 000,00</t>
  </si>
  <si>
    <t>29 252,00</t>
  </si>
  <si>
    <t>576 176,00</t>
  </si>
  <si>
    <t>234 969,00</t>
  </si>
  <si>
    <t>85232</t>
  </si>
  <si>
    <t>150 000,00</t>
  </si>
  <si>
    <t>85295</t>
  </si>
  <si>
    <t>868 875,88</t>
  </si>
  <si>
    <t>3117</t>
  </si>
  <si>
    <t>174 817,23</t>
  </si>
  <si>
    <t>3119</t>
  </si>
  <si>
    <t>70 200,00</t>
  </si>
  <si>
    <t>102 878,21</t>
  </si>
  <si>
    <t>7 225,09</t>
  </si>
  <si>
    <t>23 899,81</t>
  </si>
  <si>
    <t>1 261,50</t>
  </si>
  <si>
    <t>3 364,66</t>
  </si>
  <si>
    <t>178,32</t>
  </si>
  <si>
    <t>4137</t>
  </si>
  <si>
    <t>8 751,96</t>
  </si>
  <si>
    <t>4177</t>
  </si>
  <si>
    <t>44 504,04</t>
  </si>
  <si>
    <t>9 041,98</t>
  </si>
  <si>
    <t>88,42</t>
  </si>
  <si>
    <t>4287</t>
  </si>
  <si>
    <t>290,00</t>
  </si>
  <si>
    <t>394 810,26</t>
  </si>
  <si>
    <t>17 174,40</t>
  </si>
  <si>
    <t>4417</t>
  </si>
  <si>
    <t>4 509,47</t>
  </si>
  <si>
    <t>4419</t>
  </si>
  <si>
    <t>530,53</t>
  </si>
  <si>
    <t>4437</t>
  </si>
  <si>
    <t>750,00</t>
  </si>
  <si>
    <t>968 924,00</t>
  </si>
  <si>
    <t>1 037 443,00</t>
  </si>
  <si>
    <t>85401</t>
  </si>
  <si>
    <t>Świetlice szkolne</t>
  </si>
  <si>
    <t>897 074,00</t>
  </si>
  <si>
    <t>4 383,00</t>
  </si>
  <si>
    <t>640 800,00</t>
  </si>
  <si>
    <t>50 836,00</t>
  </si>
  <si>
    <t>116 990,00</t>
  </si>
  <si>
    <t>16 712,00</t>
  </si>
  <si>
    <t>16 900,00</t>
  </si>
  <si>
    <t>27 053,00</t>
  </si>
  <si>
    <t>128 519,00</t>
  </si>
  <si>
    <t>3240</t>
  </si>
  <si>
    <t>85416</t>
  </si>
  <si>
    <t>Pomoc materialna dla uczniów o charakterze motywacyjnym</t>
  </si>
  <si>
    <t>11 850,00</t>
  </si>
  <si>
    <t>21 620 916,00</t>
  </si>
  <si>
    <t>42 700,00</t>
  </si>
  <si>
    <t>21 663 616,00</t>
  </si>
  <si>
    <t>13 306 849,00</t>
  </si>
  <si>
    <t>7 600,00</t>
  </si>
  <si>
    <t>20 533,00</t>
  </si>
  <si>
    <t>2 888,00</t>
  </si>
  <si>
    <t>2 370,00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</si>
  <si>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</si>
  <si>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</si>
  <si>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7 628 368,00</t>
  </si>
  <si>
    <t>42 500,00</t>
  </si>
  <si>
    <t>7 670 868,00</t>
  </si>
  <si>
    <t>7 106 912,00</t>
  </si>
  <si>
    <t>140 000,00</t>
  </si>
  <si>
    <t>35 443,25</t>
  </si>
  <si>
    <t>175 443,25</t>
  </si>
  <si>
    <t>9 200,00</t>
  </si>
  <si>
    <t>276 923,00</t>
  </si>
  <si>
    <t>6 188,39</t>
  </si>
  <si>
    <t>283 111,39</t>
  </si>
  <si>
    <t>3 778,00</t>
  </si>
  <si>
    <t>868,36</t>
  </si>
  <si>
    <t>4 646,36</t>
  </si>
  <si>
    <t>3 555,00</t>
  </si>
  <si>
    <t>166,79</t>
  </si>
  <si>
    <t>29,12</t>
  </si>
  <si>
    <t>4,09</t>
  </si>
  <si>
    <t>85504</t>
  </si>
  <si>
    <t>Wspieranie rodziny</t>
  </si>
  <si>
    <t>137 180,00</t>
  </si>
  <si>
    <t>96 400,00</t>
  </si>
  <si>
    <t>6 550,00</t>
  </si>
  <si>
    <t>17 970,00</t>
  </si>
  <si>
    <t>2 520,00</t>
  </si>
  <si>
    <t>4 740,00</t>
  </si>
  <si>
    <t>85508</t>
  </si>
  <si>
    <t>Rodziny zastępcze</t>
  </si>
  <si>
    <t>141 128,00</t>
  </si>
  <si>
    <t>85510</t>
  </si>
  <si>
    <t>Działalność placówek opiekuńczo-wychowawczych</t>
  </si>
  <si>
    <t>160 000,00</t>
  </si>
  <si>
    <t>5 175 362,20</t>
  </si>
  <si>
    <t>5 196 362,20</t>
  </si>
  <si>
    <t>Gospodarka ściekowa i ochrona wód</t>
  </si>
  <si>
    <t>411 000,00</t>
  </si>
  <si>
    <t>432 000,00</t>
  </si>
  <si>
    <t>195 000,00</t>
  </si>
  <si>
    <t>Dotacje celowe z budżetu na finansowanie lub dofinansowanie kosztów realizacji inwestycji i zakupów inwestycyjnych jednostek nie zaliczanych do sektora finansów publicznych</t>
  </si>
  <si>
    <t>51 000,00</t>
  </si>
  <si>
    <t>72 000,00</t>
  </si>
  <si>
    <t>2 533 828,49</t>
  </si>
  <si>
    <t>153 277,33</t>
  </si>
  <si>
    <t>11 195,52</t>
  </si>
  <si>
    <t>28 702,88</t>
  </si>
  <si>
    <t>4 091,58</t>
  </si>
  <si>
    <t>29 000,00</t>
  </si>
  <si>
    <t>2 267 522,18</t>
  </si>
  <si>
    <t>5 039,00</t>
  </si>
  <si>
    <t>90003</t>
  </si>
  <si>
    <t>Oczyszczanie miast i wsi</t>
  </si>
  <si>
    <t>400 000,00</t>
  </si>
  <si>
    <t>229 509,93</t>
  </si>
  <si>
    <t>59 709,93</t>
  </si>
  <si>
    <t>164 300,00</t>
  </si>
  <si>
    <t>363 488,64</t>
  </si>
  <si>
    <t>120 000,00</t>
  </si>
  <si>
    <t>171,90</t>
  </si>
  <si>
    <t>24,50</t>
  </si>
  <si>
    <t>1 196,40</t>
  </si>
  <si>
    <t>7 607,20</t>
  </si>
  <si>
    <t>233 488,64</t>
  </si>
  <si>
    <t>908 000,00</t>
  </si>
  <si>
    <t>550 000,00</t>
  </si>
  <si>
    <t>358 000,00</t>
  </si>
  <si>
    <t>238 535,14</t>
  </si>
  <si>
    <t>3 812,60</t>
  </si>
  <si>
    <t>543,39</t>
  </si>
  <si>
    <t>22 179,15</t>
  </si>
  <si>
    <t>167 000,00</t>
  </si>
  <si>
    <t>10 820 231,00</t>
  </si>
  <si>
    <t>327 000,00</t>
  </si>
  <si>
    <t>92105</t>
  </si>
  <si>
    <t>33 746,00</t>
  </si>
  <si>
    <t>8 400,00</t>
  </si>
  <si>
    <t>638,00</t>
  </si>
  <si>
    <t>4 708,00</t>
  </si>
  <si>
    <t>1 302 542,44</t>
  </si>
  <si>
    <t>2480</t>
  </si>
  <si>
    <t>1 115 250,00</t>
  </si>
  <si>
    <t>1 442 250,00</t>
  </si>
  <si>
    <t>516,00</t>
  </si>
  <si>
    <t>- 516,00</t>
  </si>
  <si>
    <t>74,00</t>
  </si>
  <si>
    <t>- 74,00</t>
  </si>
  <si>
    <t>1 390,00</t>
  </si>
  <si>
    <t>8 090,00</t>
  </si>
  <si>
    <t>58 094,88</t>
  </si>
  <si>
    <t>15 500,00</t>
  </si>
  <si>
    <t>34 778,56</t>
  </si>
  <si>
    <t>1 329,00</t>
  </si>
  <si>
    <t>10 300,00</t>
  </si>
  <si>
    <t>412 784,20</t>
  </si>
  <si>
    <t>412 115,00</t>
  </si>
  <si>
    <t>669,20</t>
  </si>
  <si>
    <t>8 888 221,94</t>
  </si>
  <si>
    <t>556 330,00</t>
  </si>
  <si>
    <t>200 000,00</t>
  </si>
  <si>
    <t>6 827 100,00</t>
  </si>
  <si>
    <t>1 304 791,94</t>
  </si>
  <si>
    <t>92120</t>
  </si>
  <si>
    <t>2720</t>
  </si>
  <si>
    <t>92127</t>
  </si>
  <si>
    <t>Działalność dotycząca miejsc pamięci narodowej oraz ochrony pamięci walk i męczeństwa</t>
  </si>
  <si>
    <t>3 114,00</t>
  </si>
  <si>
    <t>474,00</t>
  </si>
  <si>
    <t>2 640,00</t>
  </si>
  <si>
    <t>79 822,42</t>
  </si>
  <si>
    <t>1 300,00</t>
  </si>
  <si>
    <t>46 722,42</t>
  </si>
  <si>
    <t>- 500,00</t>
  </si>
  <si>
    <t>46 222,42</t>
  </si>
  <si>
    <t>31 800,00</t>
  </si>
  <si>
    <t>32 300,00</t>
  </si>
  <si>
    <t>929 861,20</t>
  </si>
  <si>
    <t>593 268,56</t>
  </si>
  <si>
    <t>10 314,00</t>
  </si>
  <si>
    <t>1 470,00</t>
  </si>
  <si>
    <t>93 800,00</t>
  </si>
  <si>
    <t>18 350,95</t>
  </si>
  <si>
    <t>255 000,00</t>
  </si>
  <si>
    <t>106 133,61</t>
  </si>
  <si>
    <t>336 592,64</t>
  </si>
  <si>
    <t>170 000,00</t>
  </si>
  <si>
    <t>32 000,00</t>
  </si>
  <si>
    <t>76 092,64</t>
  </si>
  <si>
    <t>47 000,00</t>
  </si>
  <si>
    <t>8 500,00</t>
  </si>
  <si>
    <t>88 926 913,15</t>
  </si>
  <si>
    <t>Zmiany w planie dochodów Gminy Rogoźno na 2018 rok</t>
  </si>
  <si>
    <r>
      <t xml:space="preserve">Przebudowa budynku przy ul. Fabrycznej na lokale socjalne
</t>
    </r>
    <r>
      <rPr>
        <i/>
        <sz val="8"/>
        <rFont val="Arial CE"/>
        <charset val="238"/>
      </rPr>
      <t>(dofinansowanie z Fuduszu dopłat w wysokości 1.403.888,62 zł- 338.235,50 = po zmianie 1.065.653,12 zł)</t>
    </r>
  </si>
  <si>
    <t>Dofinansowanie zakupu aparatu RTG jezdnego dla SP ZOZ w Obornikach</t>
  </si>
  <si>
    <t>Utrzymanie i wyposażenie świetlicy wiejskiej - zakup usług 2.500,-
 - wykonanie monitoringu przy Amfiteatrze i sali wiejskiej - 8.000 zł</t>
  </si>
  <si>
    <t>Poprawa estetyki i bezpieczeństwa terenu przy Amfiteatrze i sali wiejskiej</t>
  </si>
  <si>
    <r>
      <t xml:space="preserve">Budowa zadaszenia - wiaty przed świtlicą wiejską w Boguniewie 
</t>
    </r>
    <r>
      <rPr>
        <i/>
        <sz val="10"/>
        <rFont val="Arial CE"/>
        <charset val="238"/>
      </rPr>
      <t>(Przedsięwzięcie funduszu sołeckiego - 10.300 zł i środki z budżetu 8.558,83)</t>
    </r>
  </si>
  <si>
    <t>- 2 332,00</t>
  </si>
  <si>
    <t>1 168,00</t>
  </si>
  <si>
    <t>8 558,83</t>
  </si>
  <si>
    <t>19 037 079,83</t>
  </si>
  <si>
    <t>63 558,83</t>
  </si>
  <si>
    <t>562 783,74</t>
  </si>
  <si>
    <t>75 073 686,63</t>
  </si>
  <si>
    <t>9 600,00</t>
  </si>
  <si>
    <t>- 4 000,00</t>
  </si>
  <si>
    <t>- 1 969,03</t>
  </si>
  <si>
    <t>986,20</t>
  </si>
  <si>
    <t>- 338,47</t>
  </si>
  <si>
    <t>169,53</t>
  </si>
  <si>
    <t>- 24,50</t>
  </si>
  <si>
    <t>12,27</t>
  </si>
  <si>
    <t>2 536 828,49</t>
  </si>
  <si>
    <t>2 270 522,18</t>
  </si>
  <si>
    <t>- 3 000,00</t>
  </si>
  <si>
    <t>226 509,93</t>
  </si>
  <si>
    <t>161 300,00</t>
  </si>
  <si>
    <t>348 303,19</t>
  </si>
  <si>
    <t>11 168 534,19</t>
  </si>
  <si>
    <t>1 650 845,63</t>
  </si>
  <si>
    <t>4 744,36</t>
  </si>
  <si>
    <t>62 839,24</t>
  </si>
  <si>
    <t>7 200,00</t>
  </si>
  <si>
    <t>41 978,56</t>
  </si>
  <si>
    <t>18 858,83</t>
  </si>
  <si>
    <t>- 12 744,36</t>
  </si>
  <si>
    <t>580 524,20</t>
  </si>
  <si>
    <t>5 606,59</t>
  </si>
  <si>
    <t>89 489 696,89</t>
  </si>
  <si>
    <t>Zmiany w planie wydatków Gminy Rogoźno na 2018 rok</t>
  </si>
  <si>
    <t>0940</t>
  </si>
  <si>
    <t>8558,83</t>
  </si>
  <si>
    <t>Wpływy z rozliczeń/zwrotów z lat ubieglych</t>
  </si>
  <si>
    <t>1 500,0</t>
  </si>
  <si>
    <t>41 584,76</t>
  </si>
  <si>
    <t>5 021 885,62</t>
  </si>
  <si>
    <t>5 643 885,62</t>
  </si>
  <si>
    <t>-5 500,00</t>
  </si>
  <si>
    <t>150 070,00</t>
  </si>
  <si>
    <t>- 6 500,00</t>
  </si>
  <si>
    <t>510 520,36</t>
  </si>
  <si>
    <t>5 800,00</t>
  </si>
  <si>
    <t>714 750,36</t>
  </si>
  <si>
    <t>80 092,64</t>
  </si>
  <si>
    <t>340 592,64</t>
  </si>
  <si>
    <t>- 8 744,36</t>
  </si>
  <si>
    <t>921 116,84</t>
  </si>
  <si>
    <t>Zakup wyposażenia dla OSP w Pruscach - 4.000,00 zł
Wykonanie tarasu-wiaty jednospadowej za sala OSP - 6.500,00 zł - 6.500 zł= 0,00 zł
- zakup stołu pinpongowego 1.000 zł</t>
  </si>
  <si>
    <t>Utrzymanie boisk wiejskich - 5.500,00 zł
Zakup elementu siełowni zewnętrznej na boisko wiejskie w Siernikach - 4.000,00 zł+ 4.000 zł= 8.000 zł</t>
  </si>
  <si>
    <t>Zakup wyposażenia i bieżące utrzymanie  sali wiejskiej  - 500 zł
- Zagospodarowanie terenu wokół Amfiteatru i sali wiejskiej - 4.744,36</t>
  </si>
  <si>
    <t>Załącznik nr 1 do Uchwały nr LXII/252/2018
Rady Miejskiej w Rogoźnie
z dnia 25 kwietnia 2018 roku</t>
  </si>
  <si>
    <t>Załącznik nr 2 do Uchwały nr LXII/552/2018
Rady Miejskiej w Rogoźnie
z dnia 25 kwietnia 2018 roku</t>
  </si>
  <si>
    <t>Załącznik nr 3 do  Uchwały nr LXII/552/2018</t>
  </si>
  <si>
    <t>Załącznik nr 4 do Uchwały nr LXII/552/2018</t>
  </si>
  <si>
    <t>Załącznik nr 5 do Uchwały nr LXII/552/2018</t>
  </si>
  <si>
    <t>Załącznik nr 6 do Uchwały nrLXII/552/ 2018</t>
  </si>
  <si>
    <t>do Uchwały nr LXII/552/2018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</si>
</sst>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  <numFmt numFmtId="165" formatCode="???"/>
    <numFmt numFmtId="166" formatCode="?????"/>
    <numFmt numFmtId="167" formatCode="????"/>
    <numFmt numFmtId="168" formatCode="#,##0.00\ [$zł-415];[Red]\-#,##0.00\ [$zł-415]"/>
    <numFmt numFmtId="169" formatCode="#,##0.00\ &quot;zł&quot;"/>
  </numFmts>
  <fonts count="8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.5"/>
      <name val="Arial CE"/>
      <charset val="238"/>
    </font>
    <font>
      <i/>
      <sz val="10"/>
      <name val="Arial CE"/>
      <family val="2"/>
      <charset val="238"/>
    </font>
    <font>
      <i/>
      <sz val="9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charset val="204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sz val="10"/>
      <name val="Times New Roman"/>
      <family val="1"/>
      <charset val="238"/>
    </font>
    <font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  <charset val="238"/>
    </font>
    <font>
      <sz val="9"/>
      <name val="Arial"/>
      <family val="2"/>
      <charset val="1"/>
    </font>
    <font>
      <sz val="9"/>
      <color indexed="8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8.5"/>
      <color indexed="8"/>
      <name val="Arial"/>
      <family val="2"/>
      <charset val="1"/>
    </font>
    <font>
      <sz val="12"/>
      <name val="Calibri"/>
      <family val="2"/>
      <charset val="238"/>
    </font>
    <font>
      <b/>
      <sz val="10"/>
      <color indexed="8"/>
      <name val="Arial"/>
      <family val="2"/>
      <charset val="1"/>
    </font>
    <font>
      <b/>
      <sz val="10"/>
      <name val="Arial"/>
      <family val="2"/>
      <charset val="238"/>
    </font>
    <font>
      <b/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1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sz val="8.5"/>
      <name val="Arial"/>
      <family val="2"/>
      <charset val="238"/>
    </font>
    <font>
      <b/>
      <sz val="8.2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.25"/>
      <color theme="1"/>
      <name val="Arial"/>
      <family val="2"/>
      <charset val="238"/>
    </font>
    <font>
      <sz val="8.25"/>
      <color rgb="FFFF0000"/>
      <name val="Arial"/>
      <family val="2"/>
      <charset val="238"/>
    </font>
    <font>
      <sz val="8.25"/>
      <name val="Arial"/>
      <family val="2"/>
      <charset val="238"/>
    </font>
    <font>
      <sz val="8.5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.25"/>
      <name val="Arial"/>
      <family val="2"/>
      <charset val="238"/>
    </font>
    <font>
      <sz val="8.5"/>
      <color theme="1"/>
      <name val="Arial"/>
      <family val="2"/>
      <charset val="238"/>
    </font>
    <font>
      <b/>
      <sz val="8.25"/>
      <color rgb="FFFF0000"/>
      <name val="Arial"/>
      <family val="2"/>
      <charset val="238"/>
    </font>
    <font>
      <b/>
      <sz val="8.5"/>
      <color theme="1"/>
      <name val="Arial"/>
      <family val="2"/>
      <charset val="238"/>
    </font>
    <font>
      <b/>
      <sz val="8.5"/>
      <name val="Arial"/>
      <family val="2"/>
      <charset val="238"/>
    </font>
    <font>
      <sz val="12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indexed="8"/>
      <name val="Arial"/>
      <family val="2"/>
      <charset val="204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10.5"/>
      <name val="Arial CE"/>
      <family val="2"/>
      <charset val="238"/>
    </font>
    <font>
      <b/>
      <sz val="8.5"/>
      <name val="Times New Roman"/>
      <family val="1"/>
      <charset val="238"/>
    </font>
    <font>
      <sz val="8.5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8"/>
      <name val="Arial CE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46"/>
      </patternFill>
    </fill>
    <fill>
      <patternFill patternType="solid">
        <fgColor indexed="31"/>
        <bgColor indexed="46"/>
      </patternFill>
    </fill>
    <fill>
      <patternFill patternType="solid">
        <fgColor theme="0"/>
        <bgColor indexed="4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</fills>
  <borders count="13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39">
    <xf numFmtId="0" fontId="0" fillId="0" borderId="0"/>
    <xf numFmtId="0" fontId="3" fillId="0" borderId="0"/>
    <xf numFmtId="0" fontId="17" fillId="2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18" fillId="0" borderId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17" fillId="0" borderId="0"/>
    <xf numFmtId="0" fontId="17" fillId="0" borderId="0"/>
    <xf numFmtId="0" fontId="20" fillId="0" borderId="0" applyNumberFormat="0" applyFill="0" applyBorder="0" applyAlignment="0" applyProtection="0">
      <alignment vertical="top"/>
    </xf>
    <xf numFmtId="0" fontId="1" fillId="0" borderId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17" fillId="0" borderId="0"/>
    <xf numFmtId="0" fontId="3" fillId="0" borderId="0"/>
    <xf numFmtId="0" fontId="3" fillId="0" borderId="0"/>
    <xf numFmtId="0" fontId="12" fillId="0" borderId="0"/>
    <xf numFmtId="44" fontId="12" fillId="0" borderId="0" applyFont="0" applyFill="0" applyBorder="0" applyAlignment="0" applyProtection="0"/>
  </cellStyleXfs>
  <cellXfs count="947">
    <xf numFmtId="0" fontId="0" fillId="0" borderId="0" xfId="0"/>
    <xf numFmtId="0" fontId="3" fillId="0" borderId="0" xfId="1"/>
    <xf numFmtId="0" fontId="4" fillId="0" borderId="0" xfId="1" applyFont="1"/>
    <xf numFmtId="0" fontId="5" fillId="0" borderId="0" xfId="1" applyFont="1"/>
    <xf numFmtId="0" fontId="6" fillId="0" borderId="0" xfId="1" applyFont="1"/>
    <xf numFmtId="0" fontId="3" fillId="0" borderId="0" xfId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/>
    </xf>
    <xf numFmtId="49" fontId="5" fillId="0" borderId="5" xfId="1" applyNumberFormat="1" applyFont="1" applyBorder="1" applyAlignment="1">
      <alignment horizontal="center"/>
    </xf>
    <xf numFmtId="49" fontId="5" fillId="0" borderId="6" xfId="1" applyNumberFormat="1" applyFont="1" applyBorder="1" applyAlignment="1">
      <alignment horizontal="center"/>
    </xf>
    <xf numFmtId="49" fontId="10" fillId="0" borderId="4" xfId="1" applyNumberFormat="1" applyFont="1" applyBorder="1" applyAlignment="1">
      <alignment horizontal="center" vertical="top" wrapText="1"/>
    </xf>
    <xf numFmtId="49" fontId="3" fillId="0" borderId="5" xfId="1" applyNumberFormat="1" applyFont="1" applyBorder="1" applyAlignment="1">
      <alignment horizontal="left" vertical="top" wrapText="1"/>
    </xf>
    <xf numFmtId="49" fontId="3" fillId="0" borderId="5" xfId="1" applyNumberFormat="1" applyFont="1" applyBorder="1" applyAlignment="1">
      <alignment horizontal="center" vertical="center"/>
    </xf>
    <xf numFmtId="4" fontId="3" fillId="0" borderId="5" xfId="1" applyNumberFormat="1" applyFont="1" applyBorder="1" applyAlignment="1">
      <alignment horizontal="right" vertical="center"/>
    </xf>
    <xf numFmtId="4" fontId="3" fillId="0" borderId="6" xfId="1" applyNumberFormat="1" applyFont="1" applyBorder="1" applyAlignment="1">
      <alignment horizontal="right" vertical="center"/>
    </xf>
    <xf numFmtId="4" fontId="3" fillId="0" borderId="7" xfId="1" applyNumberFormat="1" applyFont="1" applyBorder="1" applyAlignment="1">
      <alignment horizontal="right" vertical="center"/>
    </xf>
    <xf numFmtId="0" fontId="5" fillId="0" borderId="8" xfId="1" applyFont="1" applyBorder="1" applyAlignment="1">
      <alignment horizontal="left" vertical="top" wrapText="1"/>
    </xf>
    <xf numFmtId="4" fontId="3" fillId="0" borderId="9" xfId="1" applyNumberFormat="1" applyFont="1" applyBorder="1" applyAlignment="1">
      <alignment horizontal="right" vertical="center"/>
    </xf>
    <xf numFmtId="4" fontId="3" fillId="0" borderId="10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left" vertical="top" wrapText="1"/>
    </xf>
    <xf numFmtId="49" fontId="3" fillId="0" borderId="10" xfId="1" applyNumberFormat="1" applyFont="1" applyBorder="1" applyAlignment="1">
      <alignment horizontal="left" vertical="top" wrapText="1"/>
    </xf>
    <xf numFmtId="49" fontId="3" fillId="0" borderId="10" xfId="1" applyNumberFormat="1" applyFont="1" applyBorder="1" applyAlignment="1">
      <alignment horizontal="center" vertical="center"/>
    </xf>
    <xf numFmtId="4" fontId="3" fillId="0" borderId="11" xfId="1" applyNumberFormat="1" applyFont="1" applyBorder="1" applyAlignment="1">
      <alignment horizontal="right" vertical="center"/>
    </xf>
    <xf numFmtId="4" fontId="3" fillId="0" borderId="12" xfId="1" applyNumberFormat="1" applyFont="1" applyBorder="1" applyAlignment="1">
      <alignment horizontal="right" vertical="center"/>
    </xf>
    <xf numFmtId="49" fontId="3" fillId="0" borderId="14" xfId="1" applyNumberFormat="1" applyFont="1" applyBorder="1" applyAlignment="1">
      <alignment horizontal="left" vertical="top" wrapText="1"/>
    </xf>
    <xf numFmtId="49" fontId="3" fillId="0" borderId="14" xfId="1" applyNumberFormat="1" applyFont="1" applyBorder="1" applyAlignment="1">
      <alignment horizontal="center" vertical="center"/>
    </xf>
    <xf numFmtId="4" fontId="3" fillId="0" borderId="14" xfId="1" applyNumberFormat="1" applyFont="1" applyBorder="1" applyAlignment="1">
      <alignment horizontal="right" vertical="center"/>
    </xf>
    <xf numFmtId="49" fontId="3" fillId="0" borderId="8" xfId="1" applyNumberFormat="1" applyFont="1" applyBorder="1" applyAlignment="1">
      <alignment horizontal="left" vertical="top" wrapText="1"/>
    </xf>
    <xf numFmtId="49" fontId="3" fillId="0" borderId="8" xfId="1" applyNumberFormat="1" applyFont="1" applyBorder="1" applyAlignment="1">
      <alignment horizontal="center" vertical="center"/>
    </xf>
    <xf numFmtId="4" fontId="3" fillId="0" borderId="8" xfId="1" applyNumberFormat="1" applyFont="1" applyBorder="1" applyAlignment="1">
      <alignment horizontal="right" vertical="center"/>
    </xf>
    <xf numFmtId="49" fontId="10" fillId="0" borderId="15" xfId="1" applyNumberFormat="1" applyFont="1" applyBorder="1" applyAlignment="1">
      <alignment horizontal="center" vertical="top" wrapText="1"/>
    </xf>
    <xf numFmtId="0" fontId="3" fillId="0" borderId="8" xfId="1" applyFont="1" applyBorder="1" applyAlignment="1">
      <alignment horizontal="left" vertical="top" wrapText="1"/>
    </xf>
    <xf numFmtId="49" fontId="3" fillId="0" borderId="8" xfId="1" applyNumberFormat="1" applyBorder="1" applyAlignment="1">
      <alignment horizontal="center" vertical="center"/>
    </xf>
    <xf numFmtId="4" fontId="3" fillId="0" borderId="8" xfId="1" applyNumberFormat="1" applyBorder="1" applyAlignment="1">
      <alignment horizontal="right" vertical="center"/>
    </xf>
    <xf numFmtId="49" fontId="10" fillId="0" borderId="16" xfId="1" applyNumberFormat="1" applyFont="1" applyBorder="1" applyAlignment="1">
      <alignment horizontal="center" vertical="top" wrapText="1"/>
    </xf>
    <xf numFmtId="0" fontId="3" fillId="0" borderId="14" xfId="1" applyFont="1" applyBorder="1" applyAlignment="1">
      <alignment horizontal="left" vertical="top" wrapText="1"/>
    </xf>
    <xf numFmtId="49" fontId="3" fillId="0" borderId="14" xfId="1" applyNumberFormat="1" applyBorder="1" applyAlignment="1">
      <alignment horizontal="center" vertical="center"/>
    </xf>
    <xf numFmtId="4" fontId="3" fillId="0" borderId="14" xfId="1" applyNumberFormat="1" applyBorder="1" applyAlignment="1">
      <alignment horizontal="right" vertical="center"/>
    </xf>
    <xf numFmtId="0" fontId="3" fillId="0" borderId="10" xfId="1" applyFont="1" applyBorder="1" applyAlignment="1">
      <alignment horizontal="left" vertical="top" wrapText="1"/>
    </xf>
    <xf numFmtId="49" fontId="3" fillId="0" borderId="10" xfId="1" applyNumberFormat="1" applyBorder="1" applyAlignment="1">
      <alignment horizontal="center" vertical="center"/>
    </xf>
    <xf numFmtId="4" fontId="3" fillId="0" borderId="10" xfId="1" applyNumberFormat="1" applyBorder="1" applyAlignment="1">
      <alignment horizontal="right" vertical="center"/>
    </xf>
    <xf numFmtId="0" fontId="3" fillId="0" borderId="12" xfId="1" applyFont="1" applyBorder="1" applyAlignment="1">
      <alignment horizontal="left" vertical="top" wrapText="1"/>
    </xf>
    <xf numFmtId="49" fontId="3" fillId="0" borderId="12" xfId="1" applyNumberFormat="1" applyBorder="1" applyAlignment="1">
      <alignment horizontal="center" vertical="center"/>
    </xf>
    <xf numFmtId="4" fontId="3" fillId="0" borderId="12" xfId="1" applyNumberFormat="1" applyBorder="1" applyAlignment="1">
      <alignment horizontal="right" vertical="center"/>
    </xf>
    <xf numFmtId="0" fontId="3" fillId="0" borderId="0" xfId="1" applyFont="1" applyBorder="1" applyAlignment="1">
      <alignment horizontal="left" vertical="top" wrapText="1"/>
    </xf>
    <xf numFmtId="49" fontId="3" fillId="0" borderId="17" xfId="1" applyNumberFormat="1" applyBorder="1" applyAlignment="1">
      <alignment horizontal="center" vertical="center"/>
    </xf>
    <xf numFmtId="4" fontId="3" fillId="0" borderId="17" xfId="1" applyNumberFormat="1" applyBorder="1" applyAlignment="1">
      <alignment horizontal="right" vertical="center"/>
    </xf>
    <xf numFmtId="4" fontId="3" fillId="0" borderId="17" xfId="1" applyNumberFormat="1" applyFont="1" applyBorder="1" applyAlignment="1">
      <alignment horizontal="right" vertical="center"/>
    </xf>
    <xf numFmtId="0" fontId="12" fillId="0" borderId="19" xfId="1" applyFont="1" applyBorder="1" applyAlignment="1">
      <alignment horizontal="left" vertical="top" wrapText="1"/>
    </xf>
    <xf numFmtId="49" fontId="12" fillId="0" borderId="19" xfId="1" applyNumberFormat="1" applyFont="1" applyBorder="1" applyAlignment="1">
      <alignment horizontal="center" vertical="center"/>
    </xf>
    <xf numFmtId="4" fontId="12" fillId="0" borderId="19" xfId="1" applyNumberFormat="1" applyFont="1" applyBorder="1" applyAlignment="1">
      <alignment horizontal="right" vertical="center"/>
    </xf>
    <xf numFmtId="0" fontId="13" fillId="0" borderId="19" xfId="1" applyFont="1" applyBorder="1" applyAlignment="1">
      <alignment horizontal="left" vertical="top" wrapText="1"/>
    </xf>
    <xf numFmtId="49" fontId="10" fillId="0" borderId="20" xfId="1" applyNumberFormat="1" applyFont="1" applyBorder="1" applyAlignment="1">
      <alignment horizontal="center" vertical="top" wrapText="1"/>
    </xf>
    <xf numFmtId="0" fontId="12" fillId="0" borderId="21" xfId="1" applyFont="1" applyBorder="1" applyAlignment="1">
      <alignment horizontal="left" vertical="top" wrapText="1"/>
    </xf>
    <xf numFmtId="49" fontId="3" fillId="0" borderId="21" xfId="1" applyNumberFormat="1" applyBorder="1" applyAlignment="1">
      <alignment horizontal="center" vertical="center"/>
    </xf>
    <xf numFmtId="4" fontId="3" fillId="0" borderId="21" xfId="1" applyNumberFormat="1" applyBorder="1" applyAlignment="1">
      <alignment horizontal="right" vertical="center"/>
    </xf>
    <xf numFmtId="4" fontId="3" fillId="0" borderId="21" xfId="1" applyNumberFormat="1" applyFont="1" applyBorder="1" applyAlignment="1">
      <alignment horizontal="right" vertical="center"/>
    </xf>
    <xf numFmtId="0" fontId="14" fillId="0" borderId="21" xfId="1" applyFont="1" applyBorder="1" applyAlignment="1">
      <alignment horizontal="left" vertical="top" wrapText="1"/>
    </xf>
    <xf numFmtId="4" fontId="3" fillId="0" borderId="21" xfId="1" applyNumberFormat="1" applyBorder="1" applyAlignment="1">
      <alignment horizontal="center" vertical="center"/>
    </xf>
    <xf numFmtId="49" fontId="10" fillId="0" borderId="22" xfId="1" applyNumberFormat="1" applyFont="1" applyBorder="1" applyAlignment="1">
      <alignment horizontal="center" vertical="top" wrapText="1"/>
    </xf>
    <xf numFmtId="49" fontId="11" fillId="0" borderId="21" xfId="1" applyNumberFormat="1" applyFont="1" applyBorder="1" applyAlignment="1">
      <alignment horizontal="center" vertical="center"/>
    </xf>
    <xf numFmtId="4" fontId="11" fillId="0" borderId="21" xfId="1" applyNumberFormat="1" applyFont="1" applyBorder="1" applyAlignment="1">
      <alignment horizontal="right" vertical="center"/>
    </xf>
    <xf numFmtId="4" fontId="11" fillId="0" borderId="0" xfId="1" applyNumberFormat="1" applyFont="1" applyBorder="1" applyAlignment="1">
      <alignment horizontal="right" vertical="center"/>
    </xf>
    <xf numFmtId="4" fontId="11" fillId="0" borderId="21" xfId="1" applyNumberFormat="1" applyFont="1" applyBorder="1" applyAlignment="1">
      <alignment horizontal="center" vertical="center"/>
    </xf>
    <xf numFmtId="0" fontId="3" fillId="0" borderId="21" xfId="1" applyFont="1" applyBorder="1" applyAlignment="1">
      <alignment horizontal="left" vertical="top" wrapText="1"/>
    </xf>
    <xf numFmtId="4" fontId="15" fillId="0" borderId="21" xfId="1" applyNumberFormat="1" applyFont="1" applyBorder="1" applyAlignment="1">
      <alignment horizontal="right" vertical="center"/>
    </xf>
    <xf numFmtId="0" fontId="5" fillId="0" borderId="21" xfId="1" applyFont="1" applyBorder="1" applyAlignment="1">
      <alignment horizontal="left" vertical="top" wrapText="1"/>
    </xf>
    <xf numFmtId="4" fontId="11" fillId="0" borderId="8" xfId="1" applyNumberFormat="1" applyFont="1" applyBorder="1" applyAlignment="1">
      <alignment horizontal="right" vertical="center"/>
    </xf>
    <xf numFmtId="0" fontId="3" fillId="0" borderId="18" xfId="1" applyFont="1" applyBorder="1" applyAlignment="1">
      <alignment horizontal="left" vertical="top" wrapText="1"/>
    </xf>
    <xf numFmtId="49" fontId="3" fillId="0" borderId="18" xfId="1" applyNumberFormat="1" applyBorder="1" applyAlignment="1">
      <alignment horizontal="center" vertical="center"/>
    </xf>
    <xf numFmtId="4" fontId="3" fillId="0" borderId="18" xfId="1" applyNumberFormat="1" applyBorder="1" applyAlignment="1">
      <alignment horizontal="right" vertical="center"/>
    </xf>
    <xf numFmtId="4" fontId="3" fillId="0" borderId="18" xfId="1" applyNumberFormat="1" applyFont="1" applyBorder="1" applyAlignment="1">
      <alignment horizontal="right" vertical="center"/>
    </xf>
    <xf numFmtId="0" fontId="5" fillId="0" borderId="18" xfId="1" applyFont="1" applyBorder="1" applyAlignment="1">
      <alignment horizontal="left" vertical="top" wrapText="1"/>
    </xf>
    <xf numFmtId="4" fontId="3" fillId="0" borderId="18" xfId="1" applyNumberFormat="1" applyBorder="1" applyAlignment="1">
      <alignment horizontal="center" vertical="center"/>
    </xf>
    <xf numFmtId="0" fontId="3" fillId="0" borderId="19" xfId="1" applyFont="1" applyBorder="1" applyAlignment="1">
      <alignment horizontal="left" vertical="top" wrapText="1"/>
    </xf>
    <xf numFmtId="49" fontId="3" fillId="0" borderId="19" xfId="1" applyNumberFormat="1" applyBorder="1" applyAlignment="1">
      <alignment horizontal="center" vertical="center"/>
    </xf>
    <xf numFmtId="4" fontId="3" fillId="0" borderId="19" xfId="1" applyNumberFormat="1" applyBorder="1" applyAlignment="1">
      <alignment horizontal="right" vertical="center"/>
    </xf>
    <xf numFmtId="4" fontId="3" fillId="0" borderId="19" xfId="1" applyNumberFormat="1" applyFont="1" applyBorder="1" applyAlignment="1">
      <alignment horizontal="right" vertical="center"/>
    </xf>
    <xf numFmtId="0" fontId="5" fillId="0" borderId="19" xfId="1" applyFont="1" applyBorder="1" applyAlignment="1">
      <alignment horizontal="left" vertical="top" wrapText="1"/>
    </xf>
    <xf numFmtId="4" fontId="3" fillId="0" borderId="19" xfId="1" applyNumberFormat="1" applyBorder="1" applyAlignment="1">
      <alignment horizontal="center" vertical="center"/>
    </xf>
    <xf numFmtId="4" fontId="3" fillId="0" borderId="0" xfId="1" applyNumberFormat="1"/>
    <xf numFmtId="49" fontId="10" fillId="0" borderId="23" xfId="1" applyNumberFormat="1" applyFont="1" applyBorder="1" applyAlignment="1">
      <alignment horizontal="center" vertical="top" wrapText="1"/>
    </xf>
    <xf numFmtId="0" fontId="3" fillId="0" borderId="17" xfId="1" applyFont="1" applyBorder="1" applyAlignment="1">
      <alignment horizontal="left" vertical="top" wrapText="1"/>
    </xf>
    <xf numFmtId="4" fontId="3" fillId="0" borderId="24" xfId="1" applyNumberFormat="1" applyFont="1" applyBorder="1" applyAlignment="1">
      <alignment horizontal="right" vertical="center"/>
    </xf>
    <xf numFmtId="0" fontId="5" fillId="0" borderId="25" xfId="1" applyFont="1" applyBorder="1" applyAlignment="1">
      <alignment horizontal="left" vertical="top" wrapText="1"/>
    </xf>
    <xf numFmtId="4" fontId="3" fillId="0" borderId="25" xfId="1" applyNumberFormat="1" applyBorder="1" applyAlignment="1">
      <alignment horizontal="center" vertical="center"/>
    </xf>
    <xf numFmtId="49" fontId="10" fillId="0" borderId="26" xfId="1" applyNumberFormat="1" applyFont="1" applyBorder="1" applyAlignment="1">
      <alignment horizontal="center" vertical="top" wrapText="1"/>
    </xf>
    <xf numFmtId="49" fontId="16" fillId="0" borderId="27" xfId="1" applyNumberFormat="1" applyFont="1" applyBorder="1" applyAlignment="1">
      <alignment horizontal="center" vertical="center"/>
    </xf>
    <xf numFmtId="49" fontId="16" fillId="0" borderId="28" xfId="1" applyNumberFormat="1" applyFont="1" applyBorder="1" applyAlignment="1">
      <alignment horizontal="center" vertical="center"/>
    </xf>
    <xf numFmtId="49" fontId="11" fillId="0" borderId="17" xfId="1" applyNumberFormat="1" applyFont="1" applyBorder="1" applyAlignment="1">
      <alignment horizontal="center" vertical="center"/>
    </xf>
    <xf numFmtId="4" fontId="11" fillId="0" borderId="17" xfId="1" applyNumberFormat="1" applyFont="1" applyBorder="1" applyAlignment="1">
      <alignment horizontal="right" vertical="center"/>
    </xf>
    <xf numFmtId="0" fontId="11" fillId="0" borderId="17" xfId="1" applyFont="1" applyBorder="1" applyAlignment="1">
      <alignment horizontal="left" vertical="top" wrapText="1"/>
    </xf>
    <xf numFmtId="49" fontId="10" fillId="0" borderId="29" xfId="1" applyNumberFormat="1" applyFont="1" applyBorder="1" applyAlignment="1">
      <alignment horizontal="center" vertical="top" wrapText="1"/>
    </xf>
    <xf numFmtId="49" fontId="11" fillId="0" borderId="8" xfId="1" applyNumberFormat="1" applyFont="1" applyBorder="1" applyAlignment="1">
      <alignment horizontal="center" vertical="center"/>
    </xf>
    <xf numFmtId="0" fontId="11" fillId="0" borderId="8" xfId="1" applyFont="1" applyBorder="1" applyAlignment="1">
      <alignment horizontal="left" vertical="top" wrapText="1"/>
    </xf>
    <xf numFmtId="4" fontId="8" fillId="0" borderId="32" xfId="1" applyNumberFormat="1" applyFont="1" applyBorder="1"/>
    <xf numFmtId="0" fontId="3" fillId="0" borderId="0" xfId="1" applyFont="1"/>
    <xf numFmtId="0" fontId="3" fillId="0" borderId="0" xfId="1" applyFont="1" applyAlignment="1">
      <alignment wrapText="1"/>
    </xf>
    <xf numFmtId="0" fontId="12" fillId="0" borderId="0" xfId="37"/>
    <xf numFmtId="0" fontId="6" fillId="0" borderId="0" xfId="1" applyFont="1" applyAlignment="1">
      <alignment vertical="top" wrapText="1"/>
    </xf>
    <xf numFmtId="43" fontId="23" fillId="0" borderId="38" xfId="37" applyNumberFormat="1" applyFont="1" applyFill="1" applyBorder="1" applyAlignment="1">
      <alignment horizontal="center" vertical="center" wrapText="1"/>
    </xf>
    <xf numFmtId="0" fontId="23" fillId="3" borderId="39" xfId="37" applyFont="1" applyFill="1" applyBorder="1" applyAlignment="1">
      <alignment horizontal="center" vertical="center" wrapText="1"/>
    </xf>
    <xf numFmtId="0" fontId="24" fillId="3" borderId="37" xfId="37" applyFont="1" applyFill="1" applyBorder="1" applyAlignment="1">
      <alignment horizontal="center" vertical="center" wrapText="1"/>
    </xf>
    <xf numFmtId="0" fontId="23" fillId="3" borderId="37" xfId="37" applyFont="1" applyFill="1" applyBorder="1" applyAlignment="1">
      <alignment horizontal="left" vertical="center" wrapText="1"/>
    </xf>
    <xf numFmtId="164" fontId="23" fillId="3" borderId="37" xfId="37" applyNumberFormat="1" applyFont="1" applyFill="1" applyBorder="1" applyAlignment="1">
      <alignment horizontal="right" vertical="center" wrapText="1"/>
    </xf>
    <xf numFmtId="0" fontId="24" fillId="0" borderId="21" xfId="37" applyFont="1" applyFill="1" applyBorder="1" applyAlignment="1">
      <alignment horizontal="center" vertical="center" wrapText="1"/>
    </xf>
    <xf numFmtId="0" fontId="25" fillId="4" borderId="18" xfId="37" applyFont="1" applyFill="1" applyBorder="1" applyAlignment="1">
      <alignment horizontal="center" vertical="center" wrapText="1"/>
    </xf>
    <xf numFmtId="0" fontId="25" fillId="4" borderId="40" xfId="37" applyFont="1" applyFill="1" applyBorder="1" applyAlignment="1">
      <alignment horizontal="center" vertical="center" wrapText="1"/>
    </xf>
    <xf numFmtId="0" fontId="25" fillId="4" borderId="40" xfId="37" applyFont="1" applyFill="1" applyBorder="1" applyAlignment="1">
      <alignment horizontal="left" vertical="center" wrapText="1"/>
    </xf>
    <xf numFmtId="164" fontId="25" fillId="4" borderId="40" xfId="37" applyNumberFormat="1" applyFont="1" applyFill="1" applyBorder="1" applyAlignment="1">
      <alignment horizontal="right" vertical="center" wrapText="1"/>
    </xf>
    <xf numFmtId="0" fontId="25" fillId="0" borderId="41" xfId="37" applyFont="1" applyFill="1" applyBorder="1" applyAlignment="1">
      <alignment horizontal="center" vertical="center" wrapText="1"/>
    </xf>
    <xf numFmtId="0" fontId="25" fillId="0" borderId="18" xfId="37" applyFont="1" applyFill="1" applyBorder="1" applyAlignment="1">
      <alignment horizontal="center" vertical="center" wrapText="1"/>
    </xf>
    <xf numFmtId="0" fontId="26" fillId="0" borderId="42" xfId="37" applyFont="1" applyBorder="1" applyAlignment="1">
      <alignment vertical="top" wrapText="1"/>
    </xf>
    <xf numFmtId="164" fontId="25" fillId="0" borderId="18" xfId="37" applyNumberFormat="1" applyFont="1" applyFill="1" applyBorder="1" applyAlignment="1">
      <alignment horizontal="right" vertical="center" wrapText="1"/>
    </xf>
    <xf numFmtId="164" fontId="25" fillId="0" borderId="40" xfId="37" applyNumberFormat="1" applyFont="1" applyFill="1" applyBorder="1" applyAlignment="1">
      <alignment horizontal="right" vertical="center" wrapText="1"/>
    </xf>
    <xf numFmtId="0" fontId="12" fillId="0" borderId="18" xfId="37" applyFont="1" applyBorder="1"/>
    <xf numFmtId="0" fontId="25" fillId="0" borderId="19" xfId="37" applyFont="1" applyFill="1" applyBorder="1" applyAlignment="1">
      <alignment horizontal="center" vertical="center" wrapText="1"/>
    </xf>
    <xf numFmtId="0" fontId="25" fillId="0" borderId="42" xfId="37" applyFont="1" applyFill="1" applyBorder="1" applyAlignment="1">
      <alignment horizontal="center" vertical="center" wrapText="1"/>
    </xf>
    <xf numFmtId="164" fontId="25" fillId="0" borderId="42" xfId="37" applyNumberFormat="1" applyFont="1" applyFill="1" applyBorder="1" applyAlignment="1">
      <alignment horizontal="right" vertical="center" wrapText="1"/>
    </xf>
    <xf numFmtId="0" fontId="25" fillId="4" borderId="19" xfId="37" applyFont="1" applyFill="1" applyBorder="1" applyAlignment="1">
      <alignment horizontal="center" vertical="center" wrapText="1"/>
    </xf>
    <xf numFmtId="0" fontId="25" fillId="4" borderId="42" xfId="37" applyFont="1" applyFill="1" applyBorder="1" applyAlignment="1">
      <alignment horizontal="center" vertical="center" wrapText="1"/>
    </xf>
    <xf numFmtId="0" fontId="25" fillId="4" borderId="42" xfId="37" applyFont="1" applyFill="1" applyBorder="1" applyAlignment="1">
      <alignment horizontal="left" vertical="center" wrapText="1"/>
    </xf>
    <xf numFmtId="164" fontId="25" fillId="4" borderId="42" xfId="37" applyNumberFormat="1" applyFont="1" applyFill="1" applyBorder="1" applyAlignment="1">
      <alignment horizontal="right" vertical="center" wrapText="1"/>
    </xf>
    <xf numFmtId="164" fontId="25" fillId="0" borderId="18" xfId="37" applyNumberFormat="1" applyFont="1" applyBorder="1"/>
    <xf numFmtId="0" fontId="23" fillId="5" borderId="18" xfId="37" applyFont="1" applyFill="1" applyBorder="1" applyAlignment="1">
      <alignment horizontal="center" vertical="center" wrapText="1"/>
    </xf>
    <xf numFmtId="0" fontId="27" fillId="5" borderId="40" xfId="37" applyFont="1" applyFill="1" applyBorder="1" applyAlignment="1">
      <alignment horizontal="center" vertical="center" wrapText="1"/>
    </xf>
    <xf numFmtId="0" fontId="27" fillId="5" borderId="42" xfId="37" applyFont="1" applyFill="1" applyBorder="1" applyAlignment="1">
      <alignment horizontal="center" vertical="center" wrapText="1"/>
    </xf>
    <xf numFmtId="0" fontId="23" fillId="5" borderId="42" xfId="37" applyFont="1" applyFill="1" applyBorder="1" applyAlignment="1">
      <alignment vertical="center" wrapText="1"/>
    </xf>
    <xf numFmtId="4" fontId="23" fillId="5" borderId="42" xfId="37" applyNumberFormat="1" applyFont="1" applyFill="1" applyBorder="1" applyAlignment="1">
      <alignment horizontal="right" vertical="center" wrapText="1"/>
    </xf>
    <xf numFmtId="0" fontId="27" fillId="0" borderId="21" xfId="37" applyFont="1" applyBorder="1" applyAlignment="1">
      <alignment horizontal="center" vertical="top" wrapText="1"/>
    </xf>
    <xf numFmtId="0" fontId="28" fillId="6" borderId="18" xfId="37" applyFont="1" applyFill="1" applyBorder="1" applyAlignment="1">
      <alignment horizontal="center" vertical="top" wrapText="1"/>
    </xf>
    <xf numFmtId="0" fontId="27" fillId="6" borderId="40" xfId="37" applyFont="1" applyFill="1" applyBorder="1" applyAlignment="1">
      <alignment horizontal="center" vertical="top" wrapText="1"/>
    </xf>
    <xf numFmtId="0" fontId="28" fillId="6" borderId="40" xfId="37" applyFont="1" applyFill="1" applyBorder="1" applyAlignment="1">
      <alignment vertical="top" wrapText="1"/>
    </xf>
    <xf numFmtId="4" fontId="28" fillId="6" borderId="40" xfId="37" applyNumberFormat="1" applyFont="1" applyFill="1" applyBorder="1" applyAlignment="1">
      <alignment horizontal="right" vertical="top" wrapText="1"/>
    </xf>
    <xf numFmtId="0" fontId="27" fillId="0" borderId="25" xfId="37" applyFont="1" applyBorder="1" applyAlignment="1">
      <alignment horizontal="center" vertical="top" wrapText="1"/>
    </xf>
    <xf numFmtId="0" fontId="26" fillId="0" borderId="42" xfId="37" applyFont="1" applyBorder="1" applyAlignment="1">
      <alignment horizontal="center" vertical="top" wrapText="1"/>
    </xf>
    <xf numFmtId="4" fontId="26" fillId="0" borderId="42" xfId="37" applyNumberFormat="1" applyFont="1" applyBorder="1" applyAlignment="1">
      <alignment horizontal="right" vertical="top" wrapText="1"/>
    </xf>
    <xf numFmtId="0" fontId="27" fillId="0" borderId="19" xfId="37" applyFont="1" applyBorder="1" applyAlignment="1">
      <alignment horizontal="center" vertical="top" wrapText="1"/>
    </xf>
    <xf numFmtId="4" fontId="29" fillId="0" borderId="42" xfId="37" applyNumberFormat="1" applyFont="1" applyBorder="1" applyAlignment="1">
      <alignment horizontal="right" vertical="top" wrapText="1"/>
    </xf>
    <xf numFmtId="0" fontId="25" fillId="0" borderId="18" xfId="37" applyFont="1" applyBorder="1" applyAlignment="1">
      <alignment vertical="top"/>
    </xf>
    <xf numFmtId="4" fontId="25" fillId="0" borderId="18" xfId="37" applyNumberFormat="1" applyFont="1" applyBorder="1" applyAlignment="1">
      <alignment vertical="top"/>
    </xf>
    <xf numFmtId="0" fontId="12" fillId="0" borderId="18" xfId="37" applyFont="1" applyBorder="1" applyAlignment="1">
      <alignment vertical="top"/>
    </xf>
    <xf numFmtId="0" fontId="28" fillId="6" borderId="42" xfId="37" applyFont="1" applyFill="1" applyBorder="1" applyAlignment="1">
      <alignment horizontal="center" vertical="top" wrapText="1"/>
    </xf>
    <xf numFmtId="0" fontId="27" fillId="6" borderId="42" xfId="37" applyFont="1" applyFill="1" applyBorder="1" applyAlignment="1">
      <alignment horizontal="center" vertical="top" wrapText="1"/>
    </xf>
    <xf numFmtId="0" fontId="28" fillId="6" borderId="42" xfId="37" applyFont="1" applyFill="1" applyBorder="1" applyAlignment="1">
      <alignment vertical="top" wrapText="1"/>
    </xf>
    <xf numFmtId="4" fontId="28" fillId="6" borderId="42" xfId="38" applyNumberFormat="1" applyFont="1" applyFill="1" applyBorder="1" applyAlignment="1">
      <alignment horizontal="right" vertical="top" wrapText="1"/>
    </xf>
    <xf numFmtId="4" fontId="28" fillId="6" borderId="42" xfId="37" applyNumberFormat="1" applyFont="1" applyFill="1" applyBorder="1" applyAlignment="1">
      <alignment horizontal="right" vertical="top" wrapText="1"/>
    </xf>
    <xf numFmtId="4" fontId="25" fillId="0" borderId="18" xfId="37" applyNumberFormat="1" applyFont="1" applyBorder="1"/>
    <xf numFmtId="4" fontId="26" fillId="0" borderId="41" xfId="37" applyNumberFormat="1" applyFont="1" applyBorder="1" applyAlignment="1">
      <alignment horizontal="right" vertical="top" wrapText="1"/>
    </xf>
    <xf numFmtId="4" fontId="26" fillId="0" borderId="21" xfId="37" applyNumberFormat="1" applyFont="1" applyBorder="1" applyAlignment="1">
      <alignment horizontal="right" vertical="top" wrapText="1"/>
    </xf>
    <xf numFmtId="0" fontId="27" fillId="0" borderId="21" xfId="37" applyFont="1" applyBorder="1" applyAlignment="1">
      <alignment vertical="top" wrapText="1"/>
    </xf>
    <xf numFmtId="0" fontId="26" fillId="0" borderId="18" xfId="37" applyFont="1" applyBorder="1" applyAlignment="1">
      <alignment horizontal="center" vertical="top" wrapText="1"/>
    </xf>
    <xf numFmtId="0" fontId="26" fillId="0" borderId="40" xfId="37" applyFont="1" applyBorder="1" applyAlignment="1">
      <alignment vertical="top" wrapText="1"/>
    </xf>
    <xf numFmtId="4" fontId="26" fillId="0" borderId="40" xfId="37" applyNumberFormat="1" applyFont="1" applyBorder="1" applyAlignment="1">
      <alignment horizontal="right" vertical="top" wrapText="1"/>
    </xf>
    <xf numFmtId="0" fontId="28" fillId="3" borderId="19" xfId="37" applyFont="1" applyFill="1" applyBorder="1" applyAlignment="1">
      <alignment horizontal="center" vertical="top" wrapText="1"/>
    </xf>
    <xf numFmtId="0" fontId="28" fillId="3" borderId="42" xfId="37" applyFont="1" applyFill="1" applyBorder="1" applyAlignment="1">
      <alignment horizontal="center" vertical="top" wrapText="1"/>
    </xf>
    <xf numFmtId="0" fontId="28" fillId="3" borderId="42" xfId="37" applyFont="1" applyFill="1" applyBorder="1" applyAlignment="1">
      <alignment vertical="top" wrapText="1"/>
    </xf>
    <xf numFmtId="4" fontId="28" fillId="3" borderId="42" xfId="37" applyNumberFormat="1" applyFont="1" applyFill="1" applyBorder="1" applyAlignment="1">
      <alignment horizontal="right" vertical="top" wrapText="1"/>
    </xf>
    <xf numFmtId="4" fontId="26" fillId="0" borderId="18" xfId="37" applyNumberFormat="1" applyFont="1" applyBorder="1" applyAlignment="1">
      <alignment horizontal="right" vertical="top" wrapText="1"/>
    </xf>
    <xf numFmtId="4" fontId="25" fillId="0" borderId="40" xfId="37" applyNumberFormat="1" applyFont="1" applyBorder="1" applyAlignment="1">
      <alignment horizontal="right" vertical="top" wrapText="1"/>
    </xf>
    <xf numFmtId="4" fontId="25" fillId="0" borderId="41" xfId="37" applyNumberFormat="1" applyFont="1" applyBorder="1" applyAlignment="1">
      <alignment horizontal="right" vertical="top" wrapText="1"/>
    </xf>
    <xf numFmtId="0" fontId="12" fillId="0" borderId="43" xfId="37" applyBorder="1" applyAlignment="1">
      <alignment vertical="center"/>
    </xf>
    <xf numFmtId="0" fontId="30" fillId="0" borderId="0" xfId="35" applyFont="1"/>
    <xf numFmtId="0" fontId="4" fillId="0" borderId="0" xfId="1" applyFont="1" applyAlignment="1">
      <alignment wrapText="1"/>
    </xf>
    <xf numFmtId="0" fontId="4" fillId="0" borderId="0" xfId="1" applyFont="1" applyAlignment="1"/>
    <xf numFmtId="0" fontId="6" fillId="0" borderId="0" xfId="1" applyFont="1" applyAlignment="1">
      <alignment wrapText="1"/>
    </xf>
    <xf numFmtId="0" fontId="31" fillId="0" borderId="0" xfId="35" applyFont="1" applyAlignment="1">
      <alignment horizontal="center" vertical="center"/>
    </xf>
    <xf numFmtId="0" fontId="32" fillId="0" borderId="0" xfId="35" applyFont="1"/>
    <xf numFmtId="0" fontId="34" fillId="0" borderId="5" xfId="35" applyFont="1" applyBorder="1" applyAlignment="1">
      <alignment horizontal="center" vertical="center"/>
    </xf>
    <xf numFmtId="0" fontId="35" fillId="0" borderId="44" xfId="35" applyFont="1" applyBorder="1" applyAlignment="1">
      <alignment horizontal="center" vertical="center"/>
    </xf>
    <xf numFmtId="0" fontId="36" fillId="0" borderId="6" xfId="35" applyFont="1" applyBorder="1" applyAlignment="1">
      <alignment horizontal="center" vertical="center"/>
    </xf>
    <xf numFmtId="49" fontId="37" fillId="0" borderId="6" xfId="35" applyNumberFormat="1" applyFont="1" applyBorder="1" applyAlignment="1">
      <alignment horizontal="center" vertical="center" wrapText="1"/>
    </xf>
    <xf numFmtId="0" fontId="38" fillId="0" borderId="18" xfId="35" applyFont="1" applyBorder="1" applyAlignment="1">
      <alignment horizontal="center" vertical="center"/>
    </xf>
    <xf numFmtId="4" fontId="37" fillId="0" borderId="46" xfId="35" applyNumberFormat="1" applyFont="1" applyBorder="1" applyAlignment="1">
      <alignment horizontal="right" vertical="center" wrapText="1"/>
    </xf>
    <xf numFmtId="0" fontId="32" fillId="0" borderId="0" xfId="35" applyFont="1" applyAlignment="1">
      <alignment vertical="center"/>
    </xf>
    <xf numFmtId="4" fontId="17" fillId="0" borderId="3" xfId="35" applyNumberFormat="1" applyFont="1" applyBorder="1" applyAlignment="1">
      <alignment horizontal="right" vertical="center" wrapText="1"/>
    </xf>
    <xf numFmtId="0" fontId="30" fillId="7" borderId="5" xfId="35" applyFont="1" applyFill="1" applyBorder="1" applyAlignment="1">
      <alignment vertical="top" wrapText="1"/>
    </xf>
    <xf numFmtId="0" fontId="30" fillId="7" borderId="44" xfId="35" applyFont="1" applyFill="1" applyBorder="1" applyAlignment="1">
      <alignment vertical="top" wrapText="1"/>
    </xf>
    <xf numFmtId="0" fontId="40" fillId="7" borderId="6" xfId="35" applyFont="1" applyFill="1" applyBorder="1" applyAlignment="1">
      <alignment horizontal="left" vertical="top" wrapText="1"/>
    </xf>
    <xf numFmtId="4" fontId="41" fillId="7" borderId="6" xfId="35" applyNumberFormat="1" applyFont="1" applyFill="1" applyBorder="1" applyAlignment="1">
      <alignment horizontal="right" vertical="top" wrapText="1"/>
    </xf>
    <xf numFmtId="0" fontId="30" fillId="0" borderId="0" xfId="35" applyFont="1" applyAlignment="1">
      <alignment vertical="top"/>
    </xf>
    <xf numFmtId="166" fontId="31" fillId="8" borderId="5" xfId="35" applyNumberFormat="1" applyFont="1" applyFill="1" applyBorder="1" applyAlignment="1">
      <alignment horizontal="left" vertical="top" wrapText="1"/>
    </xf>
    <xf numFmtId="0" fontId="30" fillId="8" borderId="44" xfId="35" applyFont="1" applyFill="1" applyBorder="1" applyAlignment="1">
      <alignment vertical="top" wrapText="1"/>
    </xf>
    <xf numFmtId="0" fontId="31" fillId="8" borderId="6" xfId="35" applyFont="1" applyFill="1" applyBorder="1" applyAlignment="1">
      <alignment horizontal="left" vertical="top" wrapText="1"/>
    </xf>
    <xf numFmtId="4" fontId="42" fillId="8" borderId="6" xfId="35" applyNumberFormat="1" applyFont="1" applyFill="1" applyBorder="1" applyAlignment="1">
      <alignment horizontal="right" vertical="top" wrapText="1"/>
    </xf>
    <xf numFmtId="0" fontId="30" fillId="0" borderId="14" xfId="35" applyFont="1" applyBorder="1" applyAlignment="1">
      <alignment vertical="top" wrapText="1"/>
    </xf>
    <xf numFmtId="167" fontId="31" fillId="0" borderId="44" xfId="35" applyNumberFormat="1" applyFont="1" applyBorder="1" applyAlignment="1">
      <alignment horizontal="left" vertical="top" wrapText="1"/>
    </xf>
    <xf numFmtId="0" fontId="31" fillId="0" borderId="6" xfId="35" applyFont="1" applyBorder="1" applyAlignment="1">
      <alignment horizontal="left" vertical="top" wrapText="1"/>
    </xf>
    <xf numFmtId="4" fontId="42" fillId="0" borderId="6" xfId="35" applyNumberFormat="1" applyFont="1" applyBorder="1" applyAlignment="1">
      <alignment horizontal="right" vertical="top" wrapText="1"/>
    </xf>
    <xf numFmtId="4" fontId="30" fillId="0" borderId="18" xfId="35" applyNumberFormat="1" applyFont="1" applyBorder="1" applyAlignment="1">
      <alignment vertical="top" wrapText="1"/>
    </xf>
    <xf numFmtId="0" fontId="30" fillId="8" borderId="50" xfId="35" applyFont="1" applyFill="1" applyBorder="1" applyAlignment="1">
      <alignment vertical="top" wrapText="1"/>
    </xf>
    <xf numFmtId="0" fontId="31" fillId="8" borderId="7" xfId="35" applyFont="1" applyFill="1" applyBorder="1" applyAlignment="1">
      <alignment horizontal="left" vertical="top" wrapText="1"/>
    </xf>
    <xf numFmtId="4" fontId="42" fillId="8" borderId="7" xfId="35" applyNumberFormat="1" applyFont="1" applyFill="1" applyBorder="1" applyAlignment="1">
      <alignment horizontal="right" vertical="top" wrapText="1"/>
    </xf>
    <xf numFmtId="0" fontId="30" fillId="0" borderId="51" xfId="35" applyFont="1" applyBorder="1" applyAlignment="1">
      <alignment vertical="top" wrapText="1"/>
    </xf>
    <xf numFmtId="167" fontId="31" fillId="0" borderId="52" xfId="35" applyNumberFormat="1" applyFont="1" applyBorder="1" applyAlignment="1">
      <alignment horizontal="left" vertical="top" wrapText="1"/>
    </xf>
    <xf numFmtId="0" fontId="31" fillId="0" borderId="53" xfId="35" applyFont="1" applyBorder="1" applyAlignment="1">
      <alignment horizontal="left" vertical="top" wrapText="1"/>
    </xf>
    <xf numFmtId="4" fontId="42" fillId="0" borderId="7" xfId="35" applyNumberFormat="1" applyFont="1" applyBorder="1" applyAlignment="1">
      <alignment horizontal="right" vertical="top" wrapText="1"/>
    </xf>
    <xf numFmtId="4" fontId="30" fillId="0" borderId="25" xfId="35" applyNumberFormat="1" applyFont="1" applyBorder="1" applyAlignment="1">
      <alignment vertical="top" wrapText="1"/>
    </xf>
    <xf numFmtId="4" fontId="17" fillId="0" borderId="55" xfId="35" applyNumberFormat="1" applyFont="1" applyBorder="1" applyAlignment="1">
      <alignment vertical="center" wrapText="1"/>
    </xf>
    <xf numFmtId="0" fontId="42" fillId="3" borderId="18" xfId="35" applyFont="1" applyFill="1" applyBorder="1" applyAlignment="1">
      <alignment horizontal="left" vertical="center" wrapText="1"/>
    </xf>
    <xf numFmtId="0" fontId="41" fillId="3" borderId="18" xfId="35" applyFont="1" applyFill="1" applyBorder="1" applyAlignment="1">
      <alignment horizontal="left" vertical="center" wrapText="1"/>
    </xf>
    <xf numFmtId="4" fontId="41" fillId="3" borderId="57" xfId="35" applyNumberFormat="1" applyFont="1" applyFill="1" applyBorder="1" applyAlignment="1">
      <alignment vertical="center" wrapText="1"/>
    </xf>
    <xf numFmtId="0" fontId="30" fillId="9" borderId="18" xfId="35" applyFont="1" applyFill="1" applyBorder="1" applyAlignment="1">
      <alignment horizontal="left" vertical="center" wrapText="1"/>
    </xf>
    <xf numFmtId="4" fontId="42" fillId="9" borderId="18" xfId="35" applyNumberFormat="1" applyFont="1" applyFill="1" applyBorder="1" applyAlignment="1">
      <alignment vertical="center" wrapText="1"/>
    </xf>
    <xf numFmtId="0" fontId="32" fillId="0" borderId="25" xfId="35" applyFont="1" applyBorder="1" applyAlignment="1">
      <alignment horizontal="center" vertical="center" wrapText="1"/>
    </xf>
    <xf numFmtId="0" fontId="30" fillId="0" borderId="18" xfId="35" applyFont="1" applyBorder="1" applyAlignment="1">
      <alignment horizontal="left" vertical="top" wrapText="1"/>
    </xf>
    <xf numFmtId="0" fontId="31" fillId="0" borderId="9" xfId="35" applyFont="1" applyBorder="1" applyAlignment="1">
      <alignment horizontal="left" vertical="top" wrapText="1"/>
    </xf>
    <xf numFmtId="4" fontId="32" fillId="0" borderId="18" xfId="35" applyNumberFormat="1" applyFont="1" applyBorder="1" applyAlignment="1">
      <alignment vertical="top" wrapText="1"/>
    </xf>
    <xf numFmtId="0" fontId="42" fillId="9" borderId="40" xfId="35" applyFont="1" applyFill="1" applyBorder="1" applyAlignment="1">
      <alignment horizontal="left" vertical="center" wrapText="1"/>
    </xf>
    <xf numFmtId="0" fontId="42" fillId="9" borderId="18" xfId="35" applyFont="1" applyFill="1" applyBorder="1" applyAlignment="1">
      <alignment horizontal="left" vertical="top" wrapText="1"/>
    </xf>
    <xf numFmtId="0" fontId="43" fillId="9" borderId="18" xfId="35" applyFont="1" applyFill="1" applyBorder="1" applyAlignment="1">
      <alignment horizontal="left" vertical="top" wrapText="1"/>
    </xf>
    <xf numFmtId="4" fontId="42" fillId="9" borderId="57" xfId="35" applyNumberFormat="1" applyFont="1" applyFill="1" applyBorder="1" applyAlignment="1">
      <alignment vertical="center" wrapText="1"/>
    </xf>
    <xf numFmtId="0" fontId="0" fillId="10" borderId="0" xfId="0" applyFill="1"/>
    <xf numFmtId="0" fontId="41" fillId="10" borderId="40" xfId="35" applyFont="1" applyFill="1" applyBorder="1" applyAlignment="1">
      <alignment horizontal="left" vertical="center" wrapText="1"/>
    </xf>
    <xf numFmtId="0" fontId="42" fillId="10" borderId="18" xfId="35" applyFont="1" applyFill="1" applyBorder="1" applyAlignment="1">
      <alignment horizontal="left" vertical="top" wrapText="1"/>
    </xf>
    <xf numFmtId="0" fontId="31" fillId="0" borderId="11" xfId="35" applyFont="1" applyBorder="1" applyAlignment="1">
      <alignment horizontal="left" vertical="top" wrapText="1"/>
    </xf>
    <xf numFmtId="4" fontId="42" fillId="10" borderId="57" xfId="35" applyNumberFormat="1" applyFont="1" applyFill="1" applyBorder="1" applyAlignment="1">
      <alignment vertical="top" wrapText="1"/>
    </xf>
    <xf numFmtId="0" fontId="32" fillId="0" borderId="18" xfId="35" applyFont="1" applyBorder="1" applyAlignment="1">
      <alignment horizontal="left" vertical="center" wrapText="1"/>
    </xf>
    <xf numFmtId="0" fontId="30" fillId="0" borderId="10" xfId="35" applyFont="1" applyBorder="1" applyAlignment="1">
      <alignment vertical="top" wrapText="1"/>
    </xf>
    <xf numFmtId="167" fontId="31" fillId="0" borderId="61" xfId="35" applyNumberFormat="1" applyFont="1" applyBorder="1" applyAlignment="1">
      <alignment horizontal="left" vertical="top" wrapText="1"/>
    </xf>
    <xf numFmtId="4" fontId="42" fillId="0" borderId="9" xfId="35" applyNumberFormat="1" applyFont="1" applyBorder="1" applyAlignment="1">
      <alignment horizontal="right" vertical="top" wrapText="1"/>
    </xf>
    <xf numFmtId="166" fontId="31" fillId="8" borderId="10" xfId="35" applyNumberFormat="1" applyFont="1" applyFill="1" applyBorder="1" applyAlignment="1">
      <alignment horizontal="left" vertical="top" wrapText="1"/>
    </xf>
    <xf numFmtId="0" fontId="30" fillId="8" borderId="61" xfId="35" applyFont="1" applyFill="1" applyBorder="1" applyAlignment="1">
      <alignment vertical="top" wrapText="1"/>
    </xf>
    <xf numFmtId="0" fontId="31" fillId="8" borderId="9" xfId="35" applyFont="1" applyFill="1" applyBorder="1" applyAlignment="1">
      <alignment horizontal="left" vertical="top" wrapText="1"/>
    </xf>
    <xf numFmtId="4" fontId="42" fillId="8" borderId="9" xfId="35" applyNumberFormat="1" applyFont="1" applyFill="1" applyBorder="1" applyAlignment="1">
      <alignment horizontal="right" vertical="top" wrapText="1"/>
    </xf>
    <xf numFmtId="0" fontId="30" fillId="0" borderId="8" xfId="35" applyFont="1" applyBorder="1" applyAlignment="1">
      <alignment vertical="top" wrapText="1"/>
    </xf>
    <xf numFmtId="167" fontId="31" fillId="0" borderId="8" xfId="35" applyNumberFormat="1" applyFont="1" applyBorder="1" applyAlignment="1">
      <alignment horizontal="left" vertical="top" wrapText="1"/>
    </xf>
    <xf numFmtId="4" fontId="42" fillId="0" borderId="11" xfId="35" applyNumberFormat="1" applyFont="1" applyBorder="1" applyAlignment="1">
      <alignment horizontal="right" vertical="top" wrapText="1"/>
    </xf>
    <xf numFmtId="4" fontId="30" fillId="0" borderId="19" xfId="35" applyNumberFormat="1" applyFont="1" applyBorder="1" applyAlignment="1">
      <alignment vertical="top" wrapText="1"/>
    </xf>
    <xf numFmtId="0" fontId="30" fillId="7" borderId="12" xfId="35" applyFont="1" applyFill="1" applyBorder="1" applyAlignment="1">
      <alignment vertical="top" wrapText="1"/>
    </xf>
    <xf numFmtId="167" fontId="31" fillId="7" borderId="63" xfId="35" applyNumberFormat="1" applyFont="1" applyFill="1" applyBorder="1" applyAlignment="1">
      <alignment horizontal="left" vertical="top" wrapText="1"/>
    </xf>
    <xf numFmtId="0" fontId="40" fillId="7" borderId="13" xfId="35" applyFont="1" applyFill="1" applyBorder="1" applyAlignment="1">
      <alignment horizontal="left" vertical="top" wrapText="1"/>
    </xf>
    <xf numFmtId="4" fontId="41" fillId="7" borderId="13" xfId="35" applyNumberFormat="1" applyFont="1" applyFill="1" applyBorder="1" applyAlignment="1">
      <alignment horizontal="right" vertical="top" wrapText="1"/>
    </xf>
    <xf numFmtId="0" fontId="30" fillId="8" borderId="12" xfId="35" applyFont="1" applyFill="1" applyBorder="1" applyAlignment="1">
      <alignment horizontal="left" vertical="top" wrapText="1"/>
    </xf>
    <xf numFmtId="167" fontId="31" fillId="8" borderId="64" xfId="35" applyNumberFormat="1" applyFont="1" applyFill="1" applyBorder="1" applyAlignment="1">
      <alignment horizontal="left" vertical="top" wrapText="1"/>
    </xf>
    <xf numFmtId="0" fontId="31" fillId="8" borderId="13" xfId="35" applyFont="1" applyFill="1" applyBorder="1" applyAlignment="1">
      <alignment horizontal="left" vertical="top" wrapText="1"/>
    </xf>
    <xf numFmtId="4" fontId="42" fillId="8" borderId="13" xfId="35" applyNumberFormat="1" applyFont="1" applyFill="1" applyBorder="1" applyAlignment="1">
      <alignment horizontal="right" vertical="top" wrapText="1"/>
    </xf>
    <xf numFmtId="0" fontId="30" fillId="8" borderId="10" xfId="35" applyFont="1" applyFill="1" applyBorder="1" applyAlignment="1">
      <alignment horizontal="left" vertical="top" wrapText="1"/>
    </xf>
    <xf numFmtId="167" fontId="31" fillId="8" borderId="65" xfId="35" applyNumberFormat="1" applyFont="1" applyFill="1" applyBorder="1" applyAlignment="1">
      <alignment horizontal="left" vertical="top" wrapText="1"/>
    </xf>
    <xf numFmtId="4" fontId="41" fillId="0" borderId="13" xfId="35" applyNumberFormat="1" applyFont="1" applyBorder="1" applyAlignment="1">
      <alignment horizontal="right" vertical="top" wrapText="1"/>
    </xf>
    <xf numFmtId="0" fontId="30" fillId="3" borderId="18" xfId="35" applyFont="1" applyFill="1" applyBorder="1" applyAlignment="1">
      <alignment vertical="top" wrapText="1"/>
    </xf>
    <xf numFmtId="167" fontId="31" fillId="3" borderId="18" xfId="35" applyNumberFormat="1" applyFont="1" applyFill="1" applyBorder="1" applyAlignment="1">
      <alignment horizontal="left" vertical="top" wrapText="1"/>
    </xf>
    <xf numFmtId="0" fontId="45" fillId="3" borderId="18" xfId="35" applyFont="1" applyFill="1" applyBorder="1" applyAlignment="1">
      <alignment horizontal="left" vertical="top" wrapText="1"/>
    </xf>
    <xf numFmtId="4" fontId="42" fillId="3" borderId="57" xfId="35" applyNumberFormat="1" applyFont="1" applyFill="1" applyBorder="1" applyAlignment="1">
      <alignment horizontal="right" vertical="top" wrapText="1"/>
    </xf>
    <xf numFmtId="0" fontId="30" fillId="9" borderId="18" xfId="35" applyFont="1" applyFill="1" applyBorder="1" applyAlignment="1">
      <alignment horizontal="left" vertical="top" wrapText="1"/>
    </xf>
    <xf numFmtId="167" fontId="31" fillId="9" borderId="18" xfId="35" applyNumberFormat="1" applyFont="1" applyFill="1" applyBorder="1" applyAlignment="1">
      <alignment horizontal="left" vertical="top" wrapText="1"/>
    </xf>
    <xf numFmtId="0" fontId="45" fillId="9" borderId="18" xfId="35" applyFont="1" applyFill="1" applyBorder="1" applyAlignment="1">
      <alignment horizontal="left" vertical="top" wrapText="1"/>
    </xf>
    <xf numFmtId="4" fontId="42" fillId="9" borderId="57" xfId="35" applyNumberFormat="1" applyFont="1" applyFill="1" applyBorder="1" applyAlignment="1">
      <alignment horizontal="right" vertical="top" wrapText="1"/>
    </xf>
    <xf numFmtId="0" fontId="30" fillId="0" borderId="18" xfId="35" applyFont="1" applyBorder="1" applyAlignment="1">
      <alignment vertical="top" wrapText="1"/>
    </xf>
    <xf numFmtId="167" fontId="31" fillId="0" borderId="18" xfId="35" applyNumberFormat="1" applyFont="1" applyBorder="1" applyAlignment="1">
      <alignment horizontal="left" vertical="top" wrapText="1"/>
    </xf>
    <xf numFmtId="0" fontId="31" fillId="0" borderId="18" xfId="35" applyFont="1" applyBorder="1" applyAlignment="1">
      <alignment horizontal="left" vertical="top" wrapText="1"/>
    </xf>
    <xf numFmtId="4" fontId="42" fillId="0" borderId="57" xfId="35" applyNumberFormat="1" applyFont="1" applyBorder="1" applyAlignment="1">
      <alignment horizontal="right" vertical="top" wrapText="1"/>
    </xf>
    <xf numFmtId="0" fontId="30" fillId="12" borderId="5" xfId="35" applyFont="1" applyFill="1" applyBorder="1" applyAlignment="1">
      <alignment horizontal="left" vertical="top" wrapText="1"/>
    </xf>
    <xf numFmtId="0" fontId="30" fillId="0" borderId="5" xfId="35" applyFont="1" applyBorder="1" applyAlignment="1">
      <alignment vertical="top" wrapText="1"/>
    </xf>
    <xf numFmtId="166" fontId="31" fillId="8" borderId="5" xfId="35" quotePrefix="1" applyNumberFormat="1" applyFont="1" applyFill="1" applyBorder="1" applyAlignment="1">
      <alignment horizontal="left" vertical="top" wrapText="1"/>
    </xf>
    <xf numFmtId="0" fontId="30" fillId="0" borderId="18" xfId="35" applyFont="1" applyFill="1" applyBorder="1" applyAlignment="1">
      <alignment horizontal="left" vertical="top" wrapText="1"/>
    </xf>
    <xf numFmtId="0" fontId="31" fillId="0" borderId="57" xfId="35" applyFont="1" applyBorder="1" applyAlignment="1">
      <alignment horizontal="left" vertical="top" wrapText="1"/>
    </xf>
    <xf numFmtId="0" fontId="41" fillId="3" borderId="19" xfId="35" applyFont="1" applyFill="1" applyBorder="1" applyAlignment="1">
      <alignment horizontal="left" vertical="center" wrapText="1"/>
    </xf>
    <xf numFmtId="0" fontId="41" fillId="3" borderId="68" xfId="35" applyFont="1" applyFill="1" applyBorder="1" applyAlignment="1">
      <alignment horizontal="left" vertical="center" wrapText="1"/>
    </xf>
    <xf numFmtId="0" fontId="30" fillId="9" borderId="57" xfId="35" applyFont="1" applyFill="1" applyBorder="1" applyAlignment="1">
      <alignment horizontal="left" vertical="center" wrapText="1"/>
    </xf>
    <xf numFmtId="0" fontId="30" fillId="0" borderId="25" xfId="35" applyFont="1" applyFill="1" applyBorder="1" applyAlignment="1">
      <alignment horizontal="left" vertical="center" wrapText="1"/>
    </xf>
    <xf numFmtId="0" fontId="30" fillId="0" borderId="25" xfId="35" applyFont="1" applyFill="1" applyBorder="1" applyAlignment="1">
      <alignment horizontal="left" vertical="top" wrapText="1"/>
    </xf>
    <xf numFmtId="0" fontId="31" fillId="0" borderId="69" xfId="35" applyFont="1" applyBorder="1" applyAlignment="1">
      <alignment horizontal="left" vertical="top" wrapText="1"/>
    </xf>
    <xf numFmtId="4" fontId="0" fillId="0" borderId="18" xfId="0" applyNumberFormat="1" applyBorder="1" applyAlignment="1">
      <alignment vertical="top" wrapText="1"/>
    </xf>
    <xf numFmtId="0" fontId="31" fillId="9" borderId="18" xfId="35" applyFont="1" applyFill="1" applyBorder="1" applyAlignment="1">
      <alignment horizontal="left" vertical="top" wrapText="1"/>
    </xf>
    <xf numFmtId="0" fontId="31" fillId="0" borderId="7" xfId="35" applyFont="1" applyBorder="1" applyAlignment="1">
      <alignment horizontal="left" vertical="top" wrapText="1"/>
    </xf>
    <xf numFmtId="4" fontId="42" fillId="0" borderId="69" xfId="35" applyNumberFormat="1" applyFont="1" applyBorder="1" applyAlignment="1">
      <alignment vertical="top" wrapText="1"/>
    </xf>
    <xf numFmtId="0" fontId="41" fillId="3" borderId="18" xfId="35" applyFont="1" applyFill="1" applyBorder="1" applyAlignment="1">
      <alignment horizontal="left" vertical="top" wrapText="1"/>
    </xf>
    <xf numFmtId="0" fontId="30" fillId="9" borderId="40" xfId="35" applyFont="1" applyFill="1" applyBorder="1" applyAlignment="1">
      <alignment horizontal="left" vertical="center" wrapText="1"/>
    </xf>
    <xf numFmtId="0" fontId="30" fillId="0" borderId="21" xfId="35" applyFont="1" applyFill="1" applyBorder="1" applyAlignment="1">
      <alignment vertical="center" wrapText="1"/>
    </xf>
    <xf numFmtId="4" fontId="42" fillId="0" borderId="57" xfId="35" applyNumberFormat="1" applyFont="1" applyBorder="1" applyAlignment="1">
      <alignment vertical="top" wrapText="1"/>
    </xf>
    <xf numFmtId="0" fontId="30" fillId="0" borderId="0" xfId="35" applyFont="1" applyFill="1" applyBorder="1" applyAlignment="1">
      <alignment horizontal="center" vertical="center" wrapText="1"/>
    </xf>
    <xf numFmtId="0" fontId="30" fillId="7" borderId="18" xfId="35" applyFont="1" applyFill="1" applyBorder="1" applyAlignment="1">
      <alignment vertical="top" wrapText="1"/>
    </xf>
    <xf numFmtId="167" fontId="31" fillId="0" borderId="50" xfId="35" applyNumberFormat="1" applyFont="1" applyBorder="1" applyAlignment="1">
      <alignment horizontal="left" vertical="top" wrapText="1"/>
    </xf>
    <xf numFmtId="167" fontId="31" fillId="0" borderId="28" xfId="35" applyNumberFormat="1" applyFont="1" applyBorder="1" applyAlignment="1">
      <alignment horizontal="left" vertical="top" wrapText="1"/>
    </xf>
    <xf numFmtId="0" fontId="41" fillId="3" borderId="18" xfId="35" applyFont="1" applyFill="1" applyBorder="1" applyAlignment="1">
      <alignment vertical="top" wrapText="1"/>
    </xf>
    <xf numFmtId="167" fontId="45" fillId="3" borderId="18" xfId="35" applyNumberFormat="1" applyFont="1" applyFill="1" applyBorder="1" applyAlignment="1">
      <alignment horizontal="left" vertical="top" wrapText="1"/>
    </xf>
    <xf numFmtId="4" fontId="41" fillId="3" borderId="57" xfId="35" applyNumberFormat="1" applyFont="1" applyFill="1" applyBorder="1" applyAlignment="1">
      <alignment horizontal="right" vertical="top" wrapText="1"/>
    </xf>
    <xf numFmtId="0" fontId="41" fillId="3" borderId="12" xfId="35" applyFont="1" applyFill="1" applyBorder="1" applyAlignment="1">
      <alignment horizontal="left" vertical="top" wrapText="1"/>
    </xf>
    <xf numFmtId="167" fontId="45" fillId="3" borderId="63" xfId="35" applyNumberFormat="1" applyFont="1" applyFill="1" applyBorder="1" applyAlignment="1">
      <alignment horizontal="left" vertical="top" wrapText="1"/>
    </xf>
    <xf numFmtId="0" fontId="45" fillId="3" borderId="13" xfId="35" applyFont="1" applyFill="1" applyBorder="1" applyAlignment="1">
      <alignment horizontal="left" vertical="top" wrapText="1"/>
    </xf>
    <xf numFmtId="4" fontId="41" fillId="3" borderId="13" xfId="35" applyNumberFormat="1" applyFont="1" applyFill="1" applyBorder="1" applyAlignment="1">
      <alignment horizontal="right" vertical="top" wrapText="1"/>
    </xf>
    <xf numFmtId="0" fontId="42" fillId="9" borderId="12" xfId="35" applyFont="1" applyFill="1" applyBorder="1" applyAlignment="1">
      <alignment horizontal="left" vertical="top" wrapText="1"/>
    </xf>
    <xf numFmtId="167" fontId="43" fillId="9" borderId="63" xfId="35" applyNumberFormat="1" applyFont="1" applyFill="1" applyBorder="1" applyAlignment="1">
      <alignment horizontal="left" vertical="top" wrapText="1"/>
    </xf>
    <xf numFmtId="0" fontId="43" fillId="9" borderId="13" xfId="35" applyFont="1" applyFill="1" applyBorder="1" applyAlignment="1">
      <alignment horizontal="left" vertical="top" wrapText="1"/>
    </xf>
    <xf numFmtId="4" fontId="42" fillId="9" borderId="13" xfId="35" applyNumberFormat="1" applyFont="1" applyFill="1" applyBorder="1" applyAlignment="1">
      <alignment horizontal="right" vertical="top" wrapText="1"/>
    </xf>
    <xf numFmtId="0" fontId="42" fillId="10" borderId="12" xfId="35" applyFont="1" applyFill="1" applyBorder="1" applyAlignment="1">
      <alignment horizontal="left" vertical="top" wrapText="1"/>
    </xf>
    <xf numFmtId="4" fontId="42" fillId="10" borderId="13" xfId="35" applyNumberFormat="1" applyFont="1" applyFill="1" applyBorder="1" applyAlignment="1">
      <alignment horizontal="right" vertical="top" wrapText="1"/>
    </xf>
    <xf numFmtId="0" fontId="30" fillId="9" borderId="12" xfId="35" applyFont="1" applyFill="1" applyBorder="1" applyAlignment="1">
      <alignment horizontal="left" vertical="top" wrapText="1"/>
    </xf>
    <xf numFmtId="167" fontId="31" fillId="9" borderId="63" xfId="35" applyNumberFormat="1" applyFont="1" applyFill="1" applyBorder="1" applyAlignment="1">
      <alignment horizontal="left" vertical="top" wrapText="1"/>
    </xf>
    <xf numFmtId="0" fontId="31" fillId="9" borderId="13" xfId="35" applyFont="1" applyFill="1" applyBorder="1" applyAlignment="1">
      <alignment horizontal="left" vertical="top" wrapText="1"/>
    </xf>
    <xf numFmtId="0" fontId="30" fillId="7" borderId="72" xfId="35" applyFont="1" applyFill="1" applyBorder="1" applyAlignment="1">
      <alignment vertical="top" wrapText="1"/>
    </xf>
    <xf numFmtId="0" fontId="30" fillId="7" borderId="73" xfId="35" applyFont="1" applyFill="1" applyBorder="1" applyAlignment="1">
      <alignment vertical="top" wrapText="1"/>
    </xf>
    <xf numFmtId="0" fontId="40" fillId="7" borderId="74" xfId="35" applyFont="1" applyFill="1" applyBorder="1" applyAlignment="1">
      <alignment horizontal="left" vertical="top" wrapText="1"/>
    </xf>
    <xf numFmtId="4" fontId="41" fillId="7" borderId="74" xfId="35" applyNumberFormat="1" applyFont="1" applyFill="1" applyBorder="1" applyAlignment="1">
      <alignment horizontal="right" vertical="top" wrapText="1"/>
    </xf>
    <xf numFmtId="0" fontId="30" fillId="0" borderId="32" xfId="35" applyFont="1" applyBorder="1" applyAlignment="1">
      <alignment vertical="top" wrapText="1"/>
    </xf>
    <xf numFmtId="4" fontId="46" fillId="0" borderId="75" xfId="35" applyNumberFormat="1" applyFont="1" applyBorder="1" applyAlignment="1">
      <alignment horizontal="right" vertical="center" wrapText="1"/>
    </xf>
    <xf numFmtId="0" fontId="34" fillId="0" borderId="5" xfId="35" applyFont="1" applyBorder="1" applyAlignment="1">
      <alignment horizontal="center" vertical="center" wrapText="1"/>
    </xf>
    <xf numFmtId="0" fontId="35" fillId="0" borderId="44" xfId="35" applyFont="1" applyBorder="1" applyAlignment="1">
      <alignment horizontal="center" vertical="center" wrapText="1"/>
    </xf>
    <xf numFmtId="0" fontId="36" fillId="0" borderId="6" xfId="35" applyFont="1" applyBorder="1" applyAlignment="1">
      <alignment horizontal="center" vertical="center" wrapText="1"/>
    </xf>
    <xf numFmtId="49" fontId="41" fillId="0" borderId="6" xfId="35" applyNumberFormat="1" applyFont="1" applyBorder="1" applyAlignment="1">
      <alignment horizontal="center" vertical="center" wrapText="1"/>
    </xf>
    <xf numFmtId="0" fontId="38" fillId="0" borderId="18" xfId="35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" fontId="38" fillId="0" borderId="46" xfId="35" applyNumberFormat="1" applyFont="1" applyBorder="1" applyAlignment="1">
      <alignment horizontal="right" vertical="center" wrapText="1"/>
    </xf>
    <xf numFmtId="4" fontId="32" fillId="0" borderId="55" xfId="35" applyNumberFormat="1" applyFont="1" applyBorder="1" applyAlignment="1">
      <alignment vertical="center" wrapText="1"/>
    </xf>
    <xf numFmtId="4" fontId="32" fillId="0" borderId="39" xfId="35" applyNumberFormat="1" applyFont="1" applyBorder="1" applyAlignment="1">
      <alignment vertical="center" wrapText="1"/>
    </xf>
    <xf numFmtId="0" fontId="30" fillId="0" borderId="21" xfId="35" applyFont="1" applyFill="1" applyBorder="1" applyAlignment="1">
      <alignment horizontal="left" vertical="center" wrapText="1"/>
    </xf>
    <xf numFmtId="0" fontId="30" fillId="0" borderId="21" xfId="35" applyFont="1" applyFill="1" applyBorder="1" applyAlignment="1">
      <alignment horizontal="left" vertical="top" wrapText="1"/>
    </xf>
    <xf numFmtId="0" fontId="31" fillId="0" borderId="21" xfId="35" applyFont="1" applyBorder="1" applyAlignment="1">
      <alignment horizontal="left" vertical="top" wrapText="1"/>
    </xf>
    <xf numFmtId="0" fontId="0" fillId="0" borderId="18" xfId="0" applyBorder="1" applyAlignment="1">
      <alignment wrapText="1"/>
    </xf>
    <xf numFmtId="167" fontId="31" fillId="7" borderId="28" xfId="35" applyNumberFormat="1" applyFont="1" applyFill="1" applyBorder="1" applyAlignment="1">
      <alignment horizontal="left" vertical="top" wrapText="1"/>
    </xf>
    <xf numFmtId="4" fontId="42" fillId="8" borderId="80" xfId="35" applyNumberFormat="1" applyFont="1" applyFill="1" applyBorder="1" applyAlignment="1">
      <alignment horizontal="right" vertical="top" wrapText="1"/>
    </xf>
    <xf numFmtId="0" fontId="44" fillId="7" borderId="18" xfId="35" applyFont="1" applyFill="1" applyBorder="1" applyAlignment="1">
      <alignment horizontal="center" vertical="top" wrapText="1"/>
    </xf>
    <xf numFmtId="4" fontId="41" fillId="3" borderId="18" xfId="35" applyNumberFormat="1" applyFont="1" applyFill="1" applyBorder="1" applyAlignment="1">
      <alignment horizontal="right" vertical="top" wrapText="1"/>
    </xf>
    <xf numFmtId="0" fontId="30" fillId="9" borderId="18" xfId="35" applyFont="1" applyFill="1" applyBorder="1" applyAlignment="1">
      <alignment vertical="top" wrapText="1"/>
    </xf>
    <xf numFmtId="4" fontId="42" fillId="9" borderId="18" xfId="35" applyNumberFormat="1" applyFont="1" applyFill="1" applyBorder="1" applyAlignment="1">
      <alignment horizontal="right" vertical="top" wrapText="1"/>
    </xf>
    <xf numFmtId="4" fontId="30" fillId="9" borderId="18" xfId="35" applyNumberFormat="1" applyFont="1" applyFill="1" applyBorder="1" applyAlignment="1">
      <alignment vertical="top" wrapText="1"/>
    </xf>
    <xf numFmtId="4" fontId="42" fillId="0" borderId="18" xfId="35" applyNumberFormat="1" applyFont="1" applyBorder="1" applyAlignment="1">
      <alignment horizontal="right" vertical="top" wrapText="1"/>
    </xf>
    <xf numFmtId="0" fontId="30" fillId="0" borderId="25" xfId="35" applyFont="1" applyBorder="1" applyAlignment="1">
      <alignment vertical="top" wrapText="1"/>
    </xf>
    <xf numFmtId="167" fontId="31" fillId="0" borderId="25" xfId="35" applyNumberFormat="1" applyFont="1" applyBorder="1" applyAlignment="1">
      <alignment horizontal="left" vertical="top" wrapText="1"/>
    </xf>
    <xf numFmtId="0" fontId="31" fillId="0" borderId="25" xfId="35" applyFont="1" applyBorder="1" applyAlignment="1">
      <alignment horizontal="left" vertical="top" wrapText="1"/>
    </xf>
    <xf numFmtId="4" fontId="42" fillId="0" borderId="69" xfId="35" applyNumberFormat="1" applyFont="1" applyBorder="1" applyAlignment="1">
      <alignment horizontal="right" vertical="top" wrapText="1"/>
    </xf>
    <xf numFmtId="0" fontId="36" fillId="0" borderId="81" xfId="35" applyFont="1" applyBorder="1" applyAlignment="1">
      <alignment horizontal="left" vertical="center" wrapText="1"/>
    </xf>
    <xf numFmtId="4" fontId="41" fillId="0" borderId="81" xfId="35" applyNumberFormat="1" applyFont="1" applyBorder="1" applyAlignment="1">
      <alignment horizontal="right" vertical="center" wrapText="1"/>
    </xf>
    <xf numFmtId="4" fontId="41" fillId="0" borderId="43" xfId="35" applyNumberFormat="1" applyFont="1" applyBorder="1" applyAlignment="1">
      <alignment horizontal="right" vertical="center" wrapText="1"/>
    </xf>
    <xf numFmtId="4" fontId="42" fillId="0" borderId="68" xfId="35" applyNumberFormat="1" applyFont="1" applyBorder="1" applyAlignment="1">
      <alignment horizontal="right" vertical="center" wrapText="1"/>
    </xf>
    <xf numFmtId="4" fontId="42" fillId="0" borderId="19" xfId="35" applyNumberFormat="1" applyFont="1" applyBorder="1" applyAlignment="1">
      <alignment horizontal="right" vertical="center" wrapText="1"/>
    </xf>
    <xf numFmtId="0" fontId="49" fillId="3" borderId="18" xfId="35" applyFont="1" applyFill="1" applyBorder="1" applyAlignment="1">
      <alignment horizontal="left" vertical="center" wrapText="1"/>
    </xf>
    <xf numFmtId="0" fontId="45" fillId="3" borderId="18" xfId="35" applyFont="1" applyFill="1" applyBorder="1" applyAlignment="1">
      <alignment horizontal="left" vertical="center" wrapText="1"/>
    </xf>
    <xf numFmtId="4" fontId="42" fillId="3" borderId="18" xfId="35" applyNumberFormat="1" applyFont="1" applyFill="1" applyBorder="1" applyAlignment="1">
      <alignment horizontal="right" vertical="top" wrapText="1"/>
    </xf>
    <xf numFmtId="0" fontId="44" fillId="11" borderId="25" xfId="35" applyFont="1" applyFill="1" applyBorder="1" applyAlignment="1">
      <alignment horizontal="left" vertical="top" wrapText="1"/>
    </xf>
    <xf numFmtId="0" fontId="43" fillId="9" borderId="18" xfId="35" applyFont="1" applyFill="1" applyBorder="1" applyAlignment="1">
      <alignment horizontal="left" vertical="center" wrapText="1"/>
    </xf>
    <xf numFmtId="0" fontId="44" fillId="11" borderId="21" xfId="35" applyFont="1" applyFill="1" applyBorder="1" applyAlignment="1">
      <alignment horizontal="left" vertical="top" wrapText="1"/>
    </xf>
    <xf numFmtId="0" fontId="43" fillId="0" borderId="18" xfId="35" applyFont="1" applyBorder="1" applyAlignment="1">
      <alignment horizontal="left" vertical="center" wrapText="1"/>
    </xf>
    <xf numFmtId="0" fontId="30" fillId="0" borderId="57" xfId="35" applyFont="1" applyBorder="1" applyAlignment="1">
      <alignment horizontal="left" vertical="top" wrapText="1"/>
    </xf>
    <xf numFmtId="0" fontId="43" fillId="0" borderId="25" xfId="35" applyFont="1" applyBorder="1" applyAlignment="1">
      <alignment horizontal="left" vertical="center" wrapText="1"/>
    </xf>
    <xf numFmtId="0" fontId="30" fillId="0" borderId="69" xfId="35" applyFont="1" applyBorder="1" applyAlignment="1">
      <alignment horizontal="left" vertical="top" wrapText="1"/>
    </xf>
    <xf numFmtId="4" fontId="37" fillId="0" borderId="57" xfId="35" applyNumberFormat="1" applyFont="1" applyBorder="1" applyAlignment="1">
      <alignment vertical="center" wrapText="1"/>
    </xf>
    <xf numFmtId="4" fontId="37" fillId="0" borderId="18" xfId="35" applyNumberFormat="1" applyFont="1" applyBorder="1" applyAlignment="1">
      <alignment vertical="center" wrapText="1"/>
    </xf>
    <xf numFmtId="0" fontId="20" fillId="0" borderId="0" xfId="21" applyFont="1" applyAlignment="1">
      <alignment vertical="top"/>
    </xf>
    <xf numFmtId="0" fontId="6" fillId="0" borderId="0" xfId="21" applyFont="1" applyAlignment="1">
      <alignment horizontal="left" vertical="top"/>
    </xf>
    <xf numFmtId="0" fontId="17" fillId="0" borderId="0" xfId="21"/>
    <xf numFmtId="0" fontId="17" fillId="0" borderId="0" xfId="21" applyBorder="1"/>
    <xf numFmtId="0" fontId="46" fillId="0" borderId="0" xfId="21" applyFont="1" applyBorder="1" applyAlignment="1">
      <alignment vertical="center"/>
    </xf>
    <xf numFmtId="49" fontId="50" fillId="13" borderId="72" xfId="21" applyNumberFormat="1" applyFont="1" applyFill="1" applyBorder="1" applyAlignment="1" applyProtection="1">
      <alignment horizontal="center" vertical="center" wrapText="1"/>
      <protection locked="0"/>
    </xf>
    <xf numFmtId="0" fontId="51" fillId="0" borderId="18" xfId="21" applyFont="1" applyBorder="1" applyAlignment="1">
      <alignment horizontal="center" vertical="center" wrapText="1"/>
    </xf>
    <xf numFmtId="49" fontId="52" fillId="14" borderId="5" xfId="21" applyNumberFormat="1" applyFont="1" applyFill="1" applyBorder="1" applyAlignment="1" applyProtection="1">
      <alignment horizontal="center" vertical="center" wrapText="1"/>
      <protection locked="0"/>
    </xf>
    <xf numFmtId="49" fontId="52" fillId="14" borderId="60" xfId="21" applyNumberFormat="1" applyFont="1" applyFill="1" applyBorder="1" applyAlignment="1" applyProtection="1">
      <alignment horizontal="center" vertical="center" wrapText="1"/>
      <protection locked="0"/>
    </xf>
    <xf numFmtId="49" fontId="52" fillId="14" borderId="5" xfId="21" applyNumberFormat="1" applyFont="1" applyFill="1" applyBorder="1" applyAlignment="1" applyProtection="1">
      <alignment horizontal="left" vertical="center" wrapText="1"/>
      <protection locked="0"/>
    </xf>
    <xf numFmtId="168" fontId="52" fillId="14" borderId="6" xfId="21" applyNumberFormat="1" applyFont="1" applyFill="1" applyBorder="1" applyAlignment="1" applyProtection="1">
      <alignment horizontal="right" vertical="center" wrapText="1"/>
      <protection locked="0"/>
    </xf>
    <xf numFmtId="168" fontId="52" fillId="14" borderId="84" xfId="21" applyNumberFormat="1" applyFont="1" applyFill="1" applyBorder="1" applyAlignment="1" applyProtection="1">
      <alignment horizontal="right" vertical="center" wrapText="1"/>
      <protection locked="0"/>
    </xf>
    <xf numFmtId="0" fontId="53" fillId="0" borderId="0" xfId="21" applyFont="1"/>
    <xf numFmtId="49" fontId="54" fillId="13" borderId="17" xfId="21" applyNumberFormat="1" applyFont="1" applyFill="1" applyBorder="1" applyAlignment="1" applyProtection="1">
      <alignment horizontal="center" vertical="center" wrapText="1"/>
      <protection locked="0"/>
    </xf>
    <xf numFmtId="49" fontId="52" fillId="15" borderId="5" xfId="21" applyNumberFormat="1" applyFont="1" applyFill="1" applyBorder="1" applyAlignment="1" applyProtection="1">
      <alignment horizontal="center" vertical="center" wrapText="1"/>
      <protection locked="0"/>
    </xf>
    <xf numFmtId="49" fontId="55" fillId="15" borderId="5" xfId="21" applyNumberFormat="1" applyFont="1" applyFill="1" applyBorder="1" applyAlignment="1" applyProtection="1">
      <alignment horizontal="center" vertical="center" wrapText="1"/>
      <protection locked="0"/>
    </xf>
    <xf numFmtId="49" fontId="52" fillId="15" borderId="5" xfId="21" applyNumberFormat="1" applyFont="1" applyFill="1" applyBorder="1" applyAlignment="1" applyProtection="1">
      <alignment horizontal="left" vertical="center" wrapText="1"/>
      <protection locked="0"/>
    </xf>
    <xf numFmtId="168" fontId="52" fillId="15" borderId="6" xfId="21" applyNumberFormat="1" applyFont="1" applyFill="1" applyBorder="1" applyAlignment="1" applyProtection="1">
      <alignment horizontal="right" vertical="center" wrapText="1"/>
      <protection locked="0"/>
    </xf>
    <xf numFmtId="168" fontId="52" fillId="15" borderId="84" xfId="21" applyNumberFormat="1" applyFont="1" applyFill="1" applyBorder="1" applyAlignment="1" applyProtection="1">
      <alignment horizontal="right" vertical="center" wrapText="1"/>
      <protection locked="0"/>
    </xf>
    <xf numFmtId="49" fontId="56" fillId="13" borderId="17" xfId="21" applyNumberFormat="1" applyFont="1" applyFill="1" applyBorder="1" applyAlignment="1" applyProtection="1">
      <alignment horizontal="center" vertical="center" wrapText="1"/>
      <protection locked="0"/>
    </xf>
    <xf numFmtId="49" fontId="52" fillId="13" borderId="5" xfId="21" applyNumberFormat="1" applyFont="1" applyFill="1" applyBorder="1" applyAlignment="1" applyProtection="1">
      <alignment horizontal="center" vertical="center" wrapText="1"/>
      <protection locked="0"/>
    </xf>
    <xf numFmtId="49" fontId="52" fillId="13" borderId="5" xfId="21" applyNumberFormat="1" applyFont="1" applyFill="1" applyBorder="1" applyAlignment="1" applyProtection="1">
      <alignment horizontal="left" vertical="center" wrapText="1"/>
      <protection locked="0"/>
    </xf>
    <xf numFmtId="168" fontId="52" fillId="13" borderId="6" xfId="21" applyNumberFormat="1" applyFont="1" applyFill="1" applyBorder="1" applyAlignment="1" applyProtection="1">
      <alignment horizontal="right" vertical="center" wrapText="1"/>
      <protection locked="0"/>
    </xf>
    <xf numFmtId="168" fontId="52" fillId="13" borderId="84" xfId="21" applyNumberFormat="1" applyFont="1" applyFill="1" applyBorder="1" applyAlignment="1" applyProtection="1">
      <alignment horizontal="right" vertical="center" wrapText="1"/>
      <protection locked="0"/>
    </xf>
    <xf numFmtId="49" fontId="57" fillId="13" borderId="17" xfId="21" applyNumberFormat="1" applyFont="1" applyFill="1" applyBorder="1" applyAlignment="1" applyProtection="1">
      <alignment horizontal="center" vertical="center" wrapText="1"/>
      <protection locked="0"/>
    </xf>
    <xf numFmtId="49" fontId="57" fillId="13" borderId="0" xfId="21" applyNumberFormat="1" applyFont="1" applyFill="1" applyBorder="1" applyAlignment="1" applyProtection="1">
      <alignment horizontal="center" vertical="center" wrapText="1"/>
      <protection locked="0"/>
    </xf>
    <xf numFmtId="49" fontId="58" fillId="13" borderId="5" xfId="21" applyNumberFormat="1" applyFont="1" applyFill="1" applyBorder="1" applyAlignment="1" applyProtection="1">
      <alignment horizontal="center" vertical="center" wrapText="1"/>
      <protection locked="0"/>
    </xf>
    <xf numFmtId="49" fontId="58" fillId="13" borderId="5" xfId="21" applyNumberFormat="1" applyFont="1" applyFill="1" applyBorder="1" applyAlignment="1" applyProtection="1">
      <alignment horizontal="left" vertical="center" wrapText="1"/>
      <protection locked="0"/>
    </xf>
    <xf numFmtId="168" fontId="58" fillId="13" borderId="6" xfId="21" applyNumberFormat="1" applyFont="1" applyFill="1" applyBorder="1" applyAlignment="1" applyProtection="1">
      <alignment horizontal="right" vertical="center" wrapText="1"/>
      <protection locked="0"/>
    </xf>
    <xf numFmtId="0" fontId="59" fillId="0" borderId="18" xfId="21" applyFont="1" applyBorder="1"/>
    <xf numFmtId="168" fontId="51" fillId="0" borderId="18" xfId="21" applyNumberFormat="1" applyFont="1" applyBorder="1"/>
    <xf numFmtId="0" fontId="60" fillId="0" borderId="0" xfId="21" applyFont="1"/>
    <xf numFmtId="49" fontId="56" fillId="13" borderId="5" xfId="21" applyNumberFormat="1" applyFont="1" applyFill="1" applyBorder="1" applyAlignment="1" applyProtection="1">
      <alignment horizontal="center" vertical="center" wrapText="1"/>
      <protection locked="0"/>
    </xf>
    <xf numFmtId="49" fontId="56" fillId="13" borderId="5" xfId="21" applyNumberFormat="1" applyFont="1" applyFill="1" applyBorder="1" applyAlignment="1" applyProtection="1">
      <alignment horizontal="left" vertical="center" wrapText="1"/>
      <protection locked="0"/>
    </xf>
    <xf numFmtId="168" fontId="56" fillId="13" borderId="6" xfId="21" applyNumberFormat="1" applyFont="1" applyFill="1" applyBorder="1" applyAlignment="1" applyProtection="1">
      <alignment horizontal="right" vertical="center" wrapText="1"/>
      <protection locked="0"/>
    </xf>
    <xf numFmtId="49" fontId="56" fillId="13" borderId="14" xfId="21" applyNumberFormat="1" applyFont="1" applyFill="1" applyBorder="1" applyAlignment="1" applyProtection="1">
      <alignment horizontal="center" vertical="center" wrapText="1"/>
      <protection locked="0"/>
    </xf>
    <xf numFmtId="49" fontId="56" fillId="13" borderId="14" xfId="21" applyNumberFormat="1" applyFont="1" applyFill="1" applyBorder="1" applyAlignment="1" applyProtection="1">
      <alignment horizontal="left" vertical="center" wrapText="1"/>
      <protection locked="0"/>
    </xf>
    <xf numFmtId="49" fontId="57" fillId="13" borderId="27" xfId="21" applyNumberFormat="1" applyFont="1" applyFill="1" applyBorder="1" applyAlignment="1" applyProtection="1">
      <alignment horizontal="center" vertical="center" wrapText="1"/>
      <protection locked="0"/>
    </xf>
    <xf numFmtId="49" fontId="61" fillId="13" borderId="18" xfId="21" applyNumberFormat="1" applyFont="1" applyFill="1" applyBorder="1" applyAlignment="1" applyProtection="1">
      <alignment horizontal="center" vertical="center" wrapText="1"/>
      <protection locked="0"/>
    </xf>
    <xf numFmtId="49" fontId="57" fillId="13" borderId="18" xfId="21" applyNumberFormat="1" applyFont="1" applyFill="1" applyBorder="1" applyAlignment="1" applyProtection="1">
      <alignment vertical="center" wrapText="1"/>
      <protection locked="0"/>
    </xf>
    <xf numFmtId="49" fontId="52" fillId="13" borderId="18" xfId="21" applyNumberFormat="1" applyFont="1" applyFill="1" applyBorder="1" applyAlignment="1" applyProtection="1">
      <alignment horizontal="left" vertical="center" wrapText="1"/>
      <protection locked="0"/>
    </xf>
    <xf numFmtId="168" fontId="56" fillId="13" borderId="85" xfId="21" applyNumberFormat="1" applyFont="1" applyFill="1" applyBorder="1" applyAlignment="1" applyProtection="1">
      <alignment horizontal="right" vertical="center" wrapText="1"/>
      <protection locked="0"/>
    </xf>
    <xf numFmtId="49" fontId="56" fillId="13" borderId="60" xfId="21" applyNumberFormat="1" applyFont="1" applyFill="1" applyBorder="1" applyAlignment="1" applyProtection="1">
      <alignment horizontal="center" vertical="center" wrapText="1"/>
      <protection locked="0"/>
    </xf>
    <xf numFmtId="49" fontId="56" fillId="13" borderId="60" xfId="21" applyNumberFormat="1" applyFont="1" applyFill="1" applyBorder="1" applyAlignment="1" applyProtection="1">
      <alignment horizontal="left" vertical="center" wrapText="1"/>
      <protection locked="0"/>
    </xf>
    <xf numFmtId="49" fontId="52" fillId="16" borderId="17" xfId="21" applyNumberFormat="1" applyFont="1" applyFill="1" applyBorder="1" applyAlignment="1" applyProtection="1">
      <alignment horizontal="center" vertical="center" wrapText="1"/>
      <protection locked="0"/>
    </xf>
    <xf numFmtId="168" fontId="52" fillId="16" borderId="6" xfId="21" applyNumberFormat="1" applyFont="1" applyFill="1" applyBorder="1" applyAlignment="1" applyProtection="1">
      <alignment horizontal="right" vertical="center" wrapText="1"/>
      <protection locked="0"/>
    </xf>
    <xf numFmtId="168" fontId="52" fillId="16" borderId="84" xfId="21" applyNumberFormat="1" applyFont="1" applyFill="1" applyBorder="1" applyAlignment="1" applyProtection="1">
      <alignment horizontal="right" vertical="center" wrapText="1"/>
      <protection locked="0"/>
    </xf>
    <xf numFmtId="49" fontId="55" fillId="16" borderId="5" xfId="21" applyNumberFormat="1" applyFont="1" applyFill="1" applyBorder="1" applyAlignment="1" applyProtection="1">
      <alignment horizontal="center" vertical="center" wrapText="1"/>
      <protection locked="0"/>
    </xf>
    <xf numFmtId="49" fontId="62" fillId="16" borderId="5" xfId="21" applyNumberFormat="1" applyFont="1" applyFill="1" applyBorder="1" applyAlignment="1" applyProtection="1">
      <alignment horizontal="center" vertical="center" wrapText="1"/>
      <protection locked="0"/>
    </xf>
    <xf numFmtId="49" fontId="56" fillId="16" borderId="5" xfId="21" applyNumberFormat="1" applyFont="1" applyFill="1" applyBorder="1" applyAlignment="1" applyProtection="1">
      <alignment horizontal="left" vertical="center" wrapText="1"/>
      <protection locked="0"/>
    </xf>
    <xf numFmtId="168" fontId="62" fillId="0" borderId="18" xfId="21" applyNumberFormat="1" applyFont="1" applyBorder="1"/>
    <xf numFmtId="49" fontId="52" fillId="13" borderId="18" xfId="21" applyNumberFormat="1" applyFont="1" applyFill="1" applyBorder="1" applyAlignment="1" applyProtection="1">
      <alignment horizontal="center" vertical="center" wrapText="1"/>
      <protection locked="0"/>
    </xf>
    <xf numFmtId="49" fontId="56" fillId="13" borderId="25" xfId="21" applyNumberFormat="1" applyFont="1" applyFill="1" applyBorder="1" applyAlignment="1" applyProtection="1">
      <alignment horizontal="center" vertical="center" wrapText="1"/>
      <protection locked="0"/>
    </xf>
    <xf numFmtId="49" fontId="52" fillId="13" borderId="14" xfId="21" applyNumberFormat="1" applyFont="1" applyFill="1" applyBorder="1" applyAlignment="1" applyProtection="1">
      <alignment horizontal="left" vertical="center" wrapText="1"/>
      <protection locked="0"/>
    </xf>
    <xf numFmtId="49" fontId="63" fillId="13" borderId="0" xfId="21" applyNumberFormat="1" applyFont="1" applyFill="1" applyBorder="1" applyAlignment="1" applyProtection="1">
      <alignment horizontal="center" vertical="center" wrapText="1"/>
      <protection locked="0"/>
    </xf>
    <xf numFmtId="168" fontId="62" fillId="13" borderId="6" xfId="21" applyNumberFormat="1" applyFont="1" applyFill="1" applyBorder="1" applyAlignment="1" applyProtection="1">
      <alignment horizontal="right" vertical="center" wrapText="1"/>
      <protection locked="0"/>
    </xf>
    <xf numFmtId="168" fontId="51" fillId="0" borderId="18" xfId="21" applyNumberFormat="1" applyFont="1" applyBorder="1" applyAlignment="1">
      <alignment vertical="center"/>
    </xf>
    <xf numFmtId="49" fontId="56" fillId="13" borderId="44" xfId="21" applyNumberFormat="1" applyFont="1" applyFill="1" applyBorder="1" applyAlignment="1" applyProtection="1">
      <alignment horizontal="center" vertical="center" wrapText="1"/>
      <protection locked="0"/>
    </xf>
    <xf numFmtId="168" fontId="64" fillId="13" borderId="6" xfId="21" applyNumberFormat="1" applyFont="1" applyFill="1" applyBorder="1" applyAlignment="1" applyProtection="1">
      <alignment horizontal="right" vertical="center" wrapText="1"/>
      <protection locked="0"/>
    </xf>
    <xf numFmtId="168" fontId="65" fillId="13" borderId="84" xfId="21" applyNumberFormat="1" applyFont="1" applyFill="1" applyBorder="1" applyAlignment="1" applyProtection="1">
      <alignment horizontal="right" vertical="center" wrapText="1"/>
      <protection locked="0"/>
    </xf>
    <xf numFmtId="168" fontId="64" fillId="14" borderId="6" xfId="21" applyNumberFormat="1" applyFont="1" applyFill="1" applyBorder="1" applyAlignment="1" applyProtection="1">
      <alignment horizontal="right" vertical="center" wrapText="1"/>
      <protection locked="0"/>
    </xf>
    <xf numFmtId="168" fontId="64" fillId="14" borderId="84" xfId="21" applyNumberFormat="1" applyFont="1" applyFill="1" applyBorder="1" applyAlignment="1" applyProtection="1">
      <alignment horizontal="right" vertical="center" wrapText="1"/>
      <protection locked="0"/>
    </xf>
    <xf numFmtId="49" fontId="52" fillId="16" borderId="5" xfId="21" applyNumberFormat="1" applyFont="1" applyFill="1" applyBorder="1" applyAlignment="1" applyProtection="1">
      <alignment horizontal="center" vertical="center" wrapText="1"/>
      <protection locked="0"/>
    </xf>
    <xf numFmtId="168" fontId="64" fillId="16" borderId="6" xfId="21" applyNumberFormat="1" applyFont="1" applyFill="1" applyBorder="1" applyAlignment="1" applyProtection="1">
      <alignment horizontal="right" vertical="center" wrapText="1"/>
      <protection locked="0"/>
    </xf>
    <xf numFmtId="0" fontId="62" fillId="0" borderId="18" xfId="21" applyFont="1" applyBorder="1" applyAlignment="1">
      <alignment vertical="center"/>
    </xf>
    <xf numFmtId="168" fontId="64" fillId="0" borderId="18" xfId="21" applyNumberFormat="1" applyFont="1" applyBorder="1" applyAlignment="1">
      <alignment vertical="center"/>
    </xf>
    <xf numFmtId="168" fontId="64" fillId="15" borderId="6" xfId="21" applyNumberFormat="1" applyFont="1" applyFill="1" applyBorder="1" applyAlignment="1" applyProtection="1">
      <alignment horizontal="right" vertical="center" wrapText="1"/>
      <protection locked="0"/>
    </xf>
    <xf numFmtId="168" fontId="64" fillId="15" borderId="84" xfId="21" applyNumberFormat="1" applyFont="1" applyFill="1" applyBorder="1" applyAlignment="1" applyProtection="1">
      <alignment horizontal="right" vertical="center" wrapText="1"/>
      <protection locked="0"/>
    </xf>
    <xf numFmtId="0" fontId="59" fillId="0" borderId="18" xfId="21" applyFont="1" applyBorder="1" applyAlignment="1">
      <alignment vertical="center"/>
    </xf>
    <xf numFmtId="49" fontId="58" fillId="13" borderId="44" xfId="21" applyNumberFormat="1" applyFont="1" applyFill="1" applyBorder="1" applyAlignment="1" applyProtection="1">
      <alignment horizontal="left" vertical="center" wrapText="1"/>
      <protection locked="0"/>
    </xf>
    <xf numFmtId="49" fontId="58" fillId="13" borderId="50" xfId="21" applyNumberFormat="1" applyFont="1" applyFill="1" applyBorder="1" applyAlignment="1" applyProtection="1">
      <alignment horizontal="left" vertical="center" wrapText="1"/>
      <protection locked="0"/>
    </xf>
    <xf numFmtId="168" fontId="56" fillId="13" borderId="7" xfId="21" applyNumberFormat="1" applyFont="1" applyFill="1" applyBorder="1" applyAlignment="1" applyProtection="1">
      <alignment horizontal="right" vertical="center" wrapText="1"/>
      <protection locked="0"/>
    </xf>
    <xf numFmtId="168" fontId="52" fillId="13" borderId="57" xfId="21" applyNumberFormat="1" applyFont="1" applyFill="1" applyBorder="1" applyAlignment="1" applyProtection="1">
      <alignment horizontal="right" vertical="center" wrapText="1"/>
      <protection locked="0"/>
    </xf>
    <xf numFmtId="168" fontId="52" fillId="13" borderId="18" xfId="21" applyNumberFormat="1" applyFont="1" applyFill="1" applyBorder="1" applyAlignment="1" applyProtection="1">
      <alignment horizontal="right" vertical="center" wrapText="1"/>
      <protection locked="0"/>
    </xf>
    <xf numFmtId="49" fontId="57" fillId="13" borderId="21" xfId="21" applyNumberFormat="1" applyFont="1" applyFill="1" applyBorder="1" applyAlignment="1" applyProtection="1">
      <alignment horizontal="center" vertical="center" wrapText="1"/>
      <protection locked="0"/>
    </xf>
    <xf numFmtId="49" fontId="58" fillId="13" borderId="19" xfId="21" applyNumberFormat="1" applyFont="1" applyFill="1" applyBorder="1" applyAlignment="1" applyProtection="1">
      <alignment horizontal="center" vertical="center" wrapText="1"/>
      <protection locked="0"/>
    </xf>
    <xf numFmtId="49" fontId="58" fillId="13" borderId="58" xfId="21" applyNumberFormat="1" applyFont="1" applyFill="1" applyBorder="1" applyAlignment="1" applyProtection="1">
      <alignment horizontal="left" vertical="center" wrapText="1"/>
      <protection locked="0"/>
    </xf>
    <xf numFmtId="168" fontId="58" fillId="13" borderId="48" xfId="21" applyNumberFormat="1" applyFont="1" applyFill="1" applyBorder="1" applyAlignment="1" applyProtection="1">
      <alignment horizontal="right" vertical="center" wrapText="1"/>
      <protection locked="0"/>
    </xf>
    <xf numFmtId="49" fontId="58" fillId="13" borderId="18" xfId="21" applyNumberFormat="1" applyFont="1" applyFill="1" applyBorder="1" applyAlignment="1" applyProtection="1">
      <alignment horizontal="center" vertical="center" wrapText="1"/>
      <protection locked="0"/>
    </xf>
    <xf numFmtId="49" fontId="58" fillId="13" borderId="86" xfId="21" applyNumberFormat="1" applyFont="1" applyFill="1" applyBorder="1" applyAlignment="1" applyProtection="1">
      <alignment horizontal="center" vertical="center" wrapText="1"/>
      <protection locked="0"/>
    </xf>
    <xf numFmtId="168" fontId="58" fillId="13" borderId="7" xfId="21" applyNumberFormat="1" applyFont="1" applyFill="1" applyBorder="1" applyAlignment="1" applyProtection="1">
      <alignment horizontal="right" vertical="center" wrapText="1"/>
      <protection locked="0"/>
    </xf>
    <xf numFmtId="49" fontId="61" fillId="13" borderId="18" xfId="21" applyNumberFormat="1" applyFont="1" applyFill="1" applyBorder="1" applyAlignment="1" applyProtection="1">
      <alignment horizontal="left" vertical="center" wrapText="1"/>
      <protection locked="0"/>
    </xf>
    <xf numFmtId="168" fontId="61" fillId="13" borderId="57" xfId="21" applyNumberFormat="1" applyFont="1" applyFill="1" applyBorder="1" applyAlignment="1" applyProtection="1">
      <alignment horizontal="right" vertical="center" wrapText="1"/>
      <protection locked="0"/>
    </xf>
    <xf numFmtId="168" fontId="61" fillId="13" borderId="18" xfId="21" applyNumberFormat="1" applyFont="1" applyFill="1" applyBorder="1" applyAlignment="1" applyProtection="1">
      <alignment horizontal="right" vertical="center" wrapText="1"/>
      <protection locked="0"/>
    </xf>
    <xf numFmtId="0" fontId="60" fillId="0" borderId="18" xfId="21" applyFont="1" applyBorder="1"/>
    <xf numFmtId="49" fontId="58" fillId="13" borderId="18" xfId="21" applyNumberFormat="1" applyFont="1" applyFill="1" applyBorder="1" applyAlignment="1" applyProtection="1">
      <alignment horizontal="left" vertical="center" wrapText="1"/>
      <protection locked="0"/>
    </xf>
    <xf numFmtId="168" fontId="58" fillId="13" borderId="49" xfId="21" applyNumberFormat="1" applyFont="1" applyFill="1" applyBorder="1" applyAlignment="1" applyProtection="1">
      <alignment horizontal="right" vertical="center" wrapText="1"/>
      <protection locked="0"/>
    </xf>
    <xf numFmtId="0" fontId="51" fillId="0" borderId="18" xfId="21" applyFont="1" applyBorder="1" applyAlignment="1">
      <alignment vertical="center"/>
    </xf>
    <xf numFmtId="49" fontId="54" fillId="13" borderId="27" xfId="21" applyNumberFormat="1" applyFont="1" applyFill="1" applyBorder="1" applyAlignment="1" applyProtection="1">
      <alignment horizontal="center" vertical="center" wrapText="1"/>
      <protection locked="0"/>
    </xf>
    <xf numFmtId="49" fontId="52" fillId="15" borderId="18" xfId="21" applyNumberFormat="1" applyFont="1" applyFill="1" applyBorder="1" applyAlignment="1" applyProtection="1">
      <alignment horizontal="center" vertical="center" wrapText="1"/>
      <protection locked="0"/>
    </xf>
    <xf numFmtId="49" fontId="55" fillId="15" borderId="58" xfId="21" applyNumberFormat="1" applyFont="1" applyFill="1" applyBorder="1" applyAlignment="1" applyProtection="1">
      <alignment horizontal="center" vertical="center" wrapText="1"/>
      <protection locked="0"/>
    </xf>
    <xf numFmtId="49" fontId="52" fillId="15" borderId="60" xfId="21" applyNumberFormat="1" applyFont="1" applyFill="1" applyBorder="1" applyAlignment="1" applyProtection="1">
      <alignment horizontal="left" vertical="center" wrapText="1"/>
      <protection locked="0"/>
    </xf>
    <xf numFmtId="49" fontId="56" fillId="13" borderId="27" xfId="21" applyNumberFormat="1" applyFont="1" applyFill="1" applyBorder="1" applyAlignment="1" applyProtection="1">
      <alignment horizontal="center" vertical="center" wrapText="1"/>
      <protection locked="0"/>
    </xf>
    <xf numFmtId="49" fontId="52" fillId="13" borderId="44" xfId="21" applyNumberFormat="1" applyFont="1" applyFill="1" applyBorder="1" applyAlignment="1" applyProtection="1">
      <alignment horizontal="center" vertical="center" wrapText="1"/>
      <protection locked="0"/>
    </xf>
    <xf numFmtId="49" fontId="63" fillId="13" borderId="17" xfId="21" applyNumberFormat="1" applyFont="1" applyFill="1" applyBorder="1" applyAlignment="1" applyProtection="1">
      <alignment vertical="center" wrapText="1"/>
      <protection locked="0"/>
    </xf>
    <xf numFmtId="49" fontId="64" fillId="13" borderId="5" xfId="21" applyNumberFormat="1" applyFont="1" applyFill="1" applyBorder="1" applyAlignment="1" applyProtection="1">
      <alignment horizontal="left" vertical="center" wrapText="1"/>
      <protection locked="0"/>
    </xf>
    <xf numFmtId="49" fontId="56" fillId="13" borderId="10" xfId="21" applyNumberFormat="1" applyFont="1" applyFill="1" applyBorder="1" applyAlignment="1" applyProtection="1">
      <alignment horizontal="center" vertical="center" wrapText="1"/>
      <protection locked="0"/>
    </xf>
    <xf numFmtId="49" fontId="56" fillId="13" borderId="10" xfId="21" applyNumberFormat="1" applyFont="1" applyFill="1" applyBorder="1" applyAlignment="1" applyProtection="1">
      <alignment horizontal="left" vertical="center" wrapText="1"/>
      <protection locked="0"/>
    </xf>
    <xf numFmtId="168" fontId="56" fillId="13" borderId="9" xfId="21" applyNumberFormat="1" applyFont="1" applyFill="1" applyBorder="1" applyAlignment="1" applyProtection="1">
      <alignment horizontal="right" vertical="center" wrapText="1"/>
      <protection locked="0"/>
    </xf>
    <xf numFmtId="168" fontId="56" fillId="13" borderId="48" xfId="21" applyNumberFormat="1" applyFont="1" applyFill="1" applyBorder="1" applyAlignment="1" applyProtection="1">
      <alignment horizontal="right" vertical="center" wrapText="1"/>
      <protection locked="0"/>
    </xf>
    <xf numFmtId="0" fontId="51" fillId="0" borderId="19" xfId="21" applyFont="1" applyBorder="1" applyAlignment="1">
      <alignment vertical="center"/>
    </xf>
    <xf numFmtId="168" fontId="51" fillId="0" borderId="19" xfId="21" applyNumberFormat="1" applyFont="1" applyBorder="1" applyAlignment="1">
      <alignment vertical="center"/>
    </xf>
    <xf numFmtId="49" fontId="52" fillId="17" borderId="21" xfId="21" applyNumberFormat="1" applyFont="1" applyFill="1" applyBorder="1" applyAlignment="1" applyProtection="1">
      <alignment horizontal="center" vertical="center" wrapText="1"/>
      <protection locked="0"/>
    </xf>
    <xf numFmtId="168" fontId="52" fillId="17" borderId="57" xfId="21" applyNumberFormat="1" applyFont="1" applyFill="1" applyBorder="1" applyAlignment="1" applyProtection="1">
      <alignment horizontal="right" vertical="center" wrapText="1"/>
      <protection locked="0"/>
    </xf>
    <xf numFmtId="168" fontId="52" fillId="17" borderId="18" xfId="21" applyNumberFormat="1" applyFont="1" applyFill="1" applyBorder="1" applyAlignment="1" applyProtection="1">
      <alignment horizontal="right" vertical="center" wrapText="1"/>
      <protection locked="0"/>
    </xf>
    <xf numFmtId="49" fontId="57" fillId="13" borderId="59" xfId="21" applyNumberFormat="1" applyFont="1" applyFill="1" applyBorder="1" applyAlignment="1" applyProtection="1">
      <alignment vertical="center" wrapText="1"/>
      <protection locked="0"/>
    </xf>
    <xf numFmtId="49" fontId="63" fillId="13" borderId="25" xfId="21" applyNumberFormat="1" applyFont="1" applyFill="1" applyBorder="1" applyAlignment="1" applyProtection="1">
      <alignment vertical="center" wrapText="1"/>
      <protection locked="0"/>
    </xf>
    <xf numFmtId="49" fontId="58" fillId="13" borderId="18" xfId="21" applyNumberFormat="1" applyFont="1" applyFill="1" applyBorder="1" applyAlignment="1" applyProtection="1">
      <alignment vertical="center" wrapText="1"/>
      <protection locked="0"/>
    </xf>
    <xf numFmtId="168" fontId="58" fillId="13" borderId="68" xfId="21" applyNumberFormat="1" applyFont="1" applyFill="1" applyBorder="1" applyAlignment="1" applyProtection="1">
      <alignment horizontal="right" vertical="center" wrapText="1"/>
      <protection locked="0"/>
    </xf>
    <xf numFmtId="49" fontId="57" fillId="13" borderId="87" xfId="21" applyNumberFormat="1" applyFont="1" applyFill="1" applyBorder="1" applyAlignment="1" applyProtection="1">
      <alignment vertical="center" wrapText="1"/>
      <protection locked="0"/>
    </xf>
    <xf numFmtId="49" fontId="63" fillId="13" borderId="19" xfId="21" applyNumberFormat="1" applyFont="1" applyFill="1" applyBorder="1" applyAlignment="1" applyProtection="1">
      <alignment vertical="center" wrapText="1"/>
      <protection locked="0"/>
    </xf>
    <xf numFmtId="49" fontId="56" fillId="13" borderId="58" xfId="21" applyNumberFormat="1" applyFont="1" applyFill="1" applyBorder="1" applyAlignment="1" applyProtection="1">
      <alignment horizontal="center" vertical="center" wrapText="1"/>
      <protection locked="0"/>
    </xf>
    <xf numFmtId="168" fontId="56" fillId="13" borderId="57" xfId="21" applyNumberFormat="1" applyFont="1" applyFill="1" applyBorder="1" applyAlignment="1" applyProtection="1">
      <alignment horizontal="right" vertical="center" wrapText="1"/>
      <protection locked="0"/>
    </xf>
    <xf numFmtId="4" fontId="51" fillId="0" borderId="18" xfId="21" applyNumberFormat="1" applyFont="1" applyBorder="1" applyAlignment="1">
      <alignment vertical="center"/>
    </xf>
    <xf numFmtId="49" fontId="66" fillId="13" borderId="17" xfId="21" applyNumberFormat="1" applyFont="1" applyFill="1" applyBorder="1" applyAlignment="1" applyProtection="1">
      <alignment horizontal="center" vertical="center" wrapText="1"/>
      <protection locked="0"/>
    </xf>
    <xf numFmtId="49" fontId="52" fillId="15" borderId="60" xfId="21" applyNumberFormat="1" applyFont="1" applyFill="1" applyBorder="1" applyAlignment="1" applyProtection="1">
      <alignment horizontal="center" vertical="center" wrapText="1"/>
      <protection locked="0"/>
    </xf>
    <xf numFmtId="49" fontId="55" fillId="15" borderId="60" xfId="21" applyNumberFormat="1" applyFont="1" applyFill="1" applyBorder="1" applyAlignment="1" applyProtection="1">
      <alignment horizontal="center" vertical="center" wrapText="1"/>
      <protection locked="0"/>
    </xf>
    <xf numFmtId="168" fontId="52" fillId="15" borderId="48" xfId="21" applyNumberFormat="1" applyFont="1" applyFill="1" applyBorder="1" applyAlignment="1" applyProtection="1">
      <alignment horizontal="right" vertical="center" wrapText="1"/>
      <protection locked="0"/>
    </xf>
    <xf numFmtId="49" fontId="56" fillId="13" borderId="0" xfId="21" applyNumberFormat="1" applyFont="1" applyFill="1" applyBorder="1" applyAlignment="1" applyProtection="1">
      <alignment horizontal="center" vertical="center" wrapText="1"/>
      <protection locked="0"/>
    </xf>
    <xf numFmtId="49" fontId="57" fillId="13" borderId="11" xfId="21" applyNumberFormat="1" applyFont="1" applyFill="1" applyBorder="1" applyAlignment="1" applyProtection="1">
      <alignment horizontal="center" vertical="center" wrapText="1"/>
      <protection locked="0"/>
    </xf>
    <xf numFmtId="49" fontId="52" fillId="13" borderId="60" xfId="21" applyNumberFormat="1" applyFont="1" applyFill="1" applyBorder="1" applyAlignment="1" applyProtection="1">
      <alignment horizontal="center" vertical="center" wrapText="1"/>
      <protection locked="0"/>
    </xf>
    <xf numFmtId="49" fontId="52" fillId="13" borderId="60" xfId="21" applyNumberFormat="1" applyFont="1" applyFill="1" applyBorder="1" applyAlignment="1" applyProtection="1">
      <alignment horizontal="left" vertical="center" wrapText="1"/>
      <protection locked="0"/>
    </xf>
    <xf numFmtId="168" fontId="52" fillId="13" borderId="48" xfId="21" applyNumberFormat="1" applyFont="1" applyFill="1" applyBorder="1" applyAlignment="1" applyProtection="1">
      <alignment horizontal="right" vertical="center" wrapText="1"/>
      <protection locked="0"/>
    </xf>
    <xf numFmtId="0" fontId="51" fillId="0" borderId="18" xfId="21" applyFont="1" applyBorder="1"/>
    <xf numFmtId="49" fontId="64" fillId="15" borderId="5" xfId="21" applyNumberFormat="1" applyFont="1" applyFill="1" applyBorder="1" applyAlignment="1" applyProtection="1">
      <alignment horizontal="center" vertical="center" wrapText="1"/>
      <protection locked="0"/>
    </xf>
    <xf numFmtId="49" fontId="64" fillId="15" borderId="14" xfId="21" applyNumberFormat="1" applyFont="1" applyFill="1" applyBorder="1" applyAlignment="1" applyProtection="1">
      <alignment horizontal="center" vertical="center" wrapText="1"/>
      <protection locked="0"/>
    </xf>
    <xf numFmtId="49" fontId="64" fillId="15" borderId="14" xfId="21" applyNumberFormat="1" applyFont="1" applyFill="1" applyBorder="1" applyAlignment="1" applyProtection="1">
      <alignment horizontal="left" vertical="center" wrapText="1"/>
      <protection locked="0"/>
    </xf>
    <xf numFmtId="169" fontId="64" fillId="15" borderId="7" xfId="21" applyNumberFormat="1" applyFont="1" applyFill="1" applyBorder="1" applyAlignment="1" applyProtection="1">
      <alignment horizontal="right" vertical="center" wrapText="1"/>
      <protection locked="0"/>
    </xf>
    <xf numFmtId="169" fontId="64" fillId="15" borderId="88" xfId="21" applyNumberFormat="1" applyFont="1" applyFill="1" applyBorder="1" applyAlignment="1" applyProtection="1">
      <alignment horizontal="right" vertical="center" wrapText="1"/>
      <protection locked="0"/>
    </xf>
    <xf numFmtId="0" fontId="60" fillId="10" borderId="0" xfId="21" applyFont="1" applyFill="1"/>
    <xf numFmtId="49" fontId="64" fillId="16" borderId="27" xfId="21" applyNumberFormat="1" applyFont="1" applyFill="1" applyBorder="1" applyAlignment="1" applyProtection="1">
      <alignment horizontal="center" vertical="center" wrapText="1"/>
      <protection locked="0"/>
    </xf>
    <xf numFmtId="49" fontId="64" fillId="16" borderId="18" xfId="21" applyNumberFormat="1" applyFont="1" applyFill="1" applyBorder="1" applyAlignment="1" applyProtection="1">
      <alignment horizontal="center" vertical="center" wrapText="1"/>
      <protection locked="0"/>
    </xf>
    <xf numFmtId="49" fontId="64" fillId="16" borderId="18" xfId="21" applyNumberFormat="1" applyFont="1" applyFill="1" applyBorder="1" applyAlignment="1" applyProtection="1">
      <alignment horizontal="left" vertical="center" wrapText="1"/>
      <protection locked="0"/>
    </xf>
    <xf numFmtId="169" fontId="64" fillId="16" borderId="57" xfId="21" applyNumberFormat="1" applyFont="1" applyFill="1" applyBorder="1" applyAlignment="1" applyProtection="1">
      <alignment horizontal="right" vertical="center" wrapText="1"/>
      <protection locked="0"/>
    </xf>
    <xf numFmtId="169" fontId="64" fillId="16" borderId="18" xfId="21" applyNumberFormat="1" applyFont="1" applyFill="1" applyBorder="1" applyAlignment="1" applyProtection="1">
      <alignment horizontal="right" vertical="center" wrapText="1"/>
      <protection locked="0"/>
    </xf>
    <xf numFmtId="49" fontId="63" fillId="13" borderId="21" xfId="21" applyNumberFormat="1" applyFont="1" applyFill="1" applyBorder="1" applyAlignment="1" applyProtection="1">
      <alignment vertical="center" wrapText="1"/>
      <protection locked="0"/>
    </xf>
    <xf numFmtId="0" fontId="67" fillId="0" borderId="19" xfId="21" applyFont="1" applyBorder="1" applyAlignment="1">
      <alignment vertical="top" wrapText="1"/>
    </xf>
    <xf numFmtId="0" fontId="67" fillId="0" borderId="0" xfId="21" applyFont="1" applyBorder="1" applyAlignment="1">
      <alignment vertical="center" wrapText="1"/>
    </xf>
    <xf numFmtId="49" fontId="64" fillId="16" borderId="5" xfId="21" applyNumberFormat="1" applyFont="1" applyFill="1" applyBorder="1" applyAlignment="1" applyProtection="1">
      <alignment horizontal="center" vertical="center" wrapText="1"/>
      <protection locked="0"/>
    </xf>
    <xf numFmtId="49" fontId="64" fillId="16" borderId="5" xfId="21" applyNumberFormat="1" applyFont="1" applyFill="1" applyBorder="1" applyAlignment="1" applyProtection="1">
      <alignment horizontal="left" vertical="center" wrapText="1"/>
      <protection locked="0"/>
    </xf>
    <xf numFmtId="49" fontId="62" fillId="16" borderId="5" xfId="21" applyNumberFormat="1" applyFont="1" applyFill="1" applyBorder="1" applyAlignment="1" applyProtection="1">
      <alignment horizontal="left" vertical="center" wrapText="1"/>
      <protection locked="0"/>
    </xf>
    <xf numFmtId="168" fontId="56" fillId="16" borderId="6" xfId="21" applyNumberFormat="1" applyFont="1" applyFill="1" applyBorder="1" applyAlignment="1" applyProtection="1">
      <alignment horizontal="right" vertical="center" wrapText="1"/>
      <protection locked="0"/>
    </xf>
    <xf numFmtId="0" fontId="68" fillId="0" borderId="0" xfId="21" applyFont="1" applyAlignment="1">
      <alignment wrapText="1"/>
    </xf>
    <xf numFmtId="49" fontId="57" fillId="13" borderId="8" xfId="21" applyNumberFormat="1" applyFont="1" applyFill="1" applyBorder="1" applyAlignment="1" applyProtection="1">
      <alignment horizontal="center" vertical="center" wrapText="1"/>
      <protection locked="0"/>
    </xf>
    <xf numFmtId="49" fontId="57" fillId="13" borderId="83" xfId="21" applyNumberFormat="1" applyFont="1" applyFill="1" applyBorder="1" applyAlignment="1" applyProtection="1">
      <alignment horizontal="center" vertical="center" wrapText="1"/>
      <protection locked="0"/>
    </xf>
    <xf numFmtId="49" fontId="69" fillId="13" borderId="49" xfId="21" applyNumberFormat="1" applyFont="1" applyFill="1" applyBorder="1" applyAlignment="1" applyProtection="1">
      <alignment horizontal="right" vertical="center" wrapText="1"/>
      <protection locked="0"/>
    </xf>
    <xf numFmtId="0" fontId="17" fillId="0" borderId="71" xfId="21" applyBorder="1"/>
    <xf numFmtId="0" fontId="37" fillId="0" borderId="0" xfId="21" applyFont="1" applyBorder="1"/>
    <xf numFmtId="0" fontId="17" fillId="0" borderId="41" xfId="21" applyBorder="1"/>
    <xf numFmtId="0" fontId="70" fillId="0" borderId="71" xfId="21" applyFont="1" applyBorder="1"/>
    <xf numFmtId="0" fontId="71" fillId="0" borderId="0" xfId="21" applyFont="1" applyBorder="1"/>
    <xf numFmtId="168" fontId="72" fillId="0" borderId="41" xfId="21" applyNumberFormat="1" applyFont="1" applyBorder="1"/>
    <xf numFmtId="0" fontId="17" fillId="0" borderId="89" xfId="21" applyBorder="1"/>
    <xf numFmtId="0" fontId="17" fillId="0" borderId="90" xfId="21" applyBorder="1"/>
    <xf numFmtId="0" fontId="71" fillId="0" borderId="90" xfId="21" applyFont="1" applyBorder="1"/>
    <xf numFmtId="168" fontId="72" fillId="0" borderId="91" xfId="21" applyNumberFormat="1" applyFont="1" applyBorder="1"/>
    <xf numFmtId="0" fontId="20" fillId="0" borderId="0" xfId="21" applyFont="1"/>
    <xf numFmtId="168" fontId="20" fillId="0" borderId="0" xfId="21" applyNumberFormat="1" applyFont="1"/>
    <xf numFmtId="0" fontId="17" fillId="0" borderId="0" xfId="34"/>
    <xf numFmtId="0" fontId="41" fillId="0" borderId="18" xfId="34" applyFont="1" applyBorder="1" applyAlignment="1">
      <alignment horizontal="center" vertical="center"/>
    </xf>
    <xf numFmtId="0" fontId="41" fillId="0" borderId="18" xfId="34" applyFont="1" applyBorder="1" applyAlignment="1">
      <alignment vertical="center"/>
    </xf>
    <xf numFmtId="0" fontId="4" fillId="0" borderId="18" xfId="34" applyFont="1" applyBorder="1" applyAlignment="1">
      <alignment horizontal="center" vertical="center" wrapText="1"/>
    </xf>
    <xf numFmtId="0" fontId="41" fillId="0" borderId="18" xfId="34" applyFont="1" applyBorder="1" applyAlignment="1">
      <alignment horizontal="center" vertical="center" wrapText="1"/>
    </xf>
    <xf numFmtId="0" fontId="41" fillId="0" borderId="18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7" fillId="0" borderId="25" xfId="34" applyFont="1" applyBorder="1" applyAlignment="1">
      <alignment horizontal="center"/>
    </xf>
    <xf numFmtId="0" fontId="37" fillId="0" borderId="25" xfId="34" applyFont="1" applyBorder="1" applyAlignment="1">
      <alignment vertical="top" wrapText="1"/>
    </xf>
    <xf numFmtId="4" fontId="37" fillId="0" borderId="25" xfId="34" applyNumberFormat="1" applyFont="1" applyBorder="1"/>
    <xf numFmtId="0" fontId="17" fillId="0" borderId="21" xfId="34" applyBorder="1" applyAlignment="1">
      <alignment horizontal="center"/>
    </xf>
    <xf numFmtId="0" fontId="73" fillId="0" borderId="21" xfId="34" applyFont="1" applyBorder="1" applyAlignment="1">
      <alignment vertical="top" wrapText="1"/>
    </xf>
    <xf numFmtId="0" fontId="37" fillId="0" borderId="21" xfId="34" applyFont="1" applyBorder="1"/>
    <xf numFmtId="4" fontId="73" fillId="0" borderId="21" xfId="34" applyNumberFormat="1" applyFont="1" applyBorder="1" applyAlignment="1">
      <alignment vertical="top"/>
    </xf>
    <xf numFmtId="4" fontId="73" fillId="0" borderId="21" xfId="21" applyNumberFormat="1" applyFont="1" applyBorder="1"/>
    <xf numFmtId="10" fontId="73" fillId="0" borderId="21" xfId="21" applyNumberFormat="1" applyFont="1" applyBorder="1" applyAlignment="1">
      <alignment vertical="top"/>
    </xf>
    <xf numFmtId="0" fontId="73" fillId="0" borderId="21" xfId="21" applyFont="1" applyBorder="1" applyAlignment="1">
      <alignment vertical="top"/>
    </xf>
    <xf numFmtId="4" fontId="73" fillId="0" borderId="41" xfId="21" applyNumberFormat="1" applyFont="1" applyBorder="1" applyAlignment="1">
      <alignment vertical="top"/>
    </xf>
    <xf numFmtId="4" fontId="73" fillId="0" borderId="21" xfId="34" applyNumberFormat="1" applyFont="1" applyBorder="1" applyAlignment="1">
      <alignment vertical="center"/>
    </xf>
    <xf numFmtId="4" fontId="73" fillId="0" borderId="21" xfId="21" applyNumberFormat="1" applyFont="1" applyBorder="1" applyAlignment="1">
      <alignment vertical="center"/>
    </xf>
    <xf numFmtId="10" fontId="73" fillId="0" borderId="21" xfId="21" applyNumberFormat="1" applyFont="1" applyBorder="1" applyAlignment="1">
      <alignment vertical="center"/>
    </xf>
    <xf numFmtId="4" fontId="73" fillId="0" borderId="19" xfId="21" applyNumberFormat="1" applyFont="1" applyBorder="1"/>
    <xf numFmtId="0" fontId="73" fillId="0" borderId="19" xfId="21" applyFont="1" applyBorder="1" applyAlignment="1">
      <alignment vertical="top"/>
    </xf>
    <xf numFmtId="0" fontId="37" fillId="0" borderId="21" xfId="34" applyFont="1" applyBorder="1" applyAlignment="1">
      <alignment horizontal="center"/>
    </xf>
    <xf numFmtId="4" fontId="73" fillId="0" borderId="21" xfId="34" applyNumberFormat="1" applyFont="1" applyBorder="1"/>
    <xf numFmtId="10" fontId="73" fillId="0" borderId="21" xfId="34" applyNumberFormat="1" applyFont="1" applyBorder="1"/>
    <xf numFmtId="4" fontId="73" fillId="0" borderId="21" xfId="21" applyNumberFormat="1" applyFont="1" applyBorder="1" applyAlignment="1">
      <alignment vertical="top"/>
    </xf>
    <xf numFmtId="0" fontId="73" fillId="0" borderId="21" xfId="34" applyFont="1" applyBorder="1"/>
    <xf numFmtId="4" fontId="73" fillId="0" borderId="19" xfId="21" applyNumberFormat="1" applyFont="1" applyBorder="1" applyAlignment="1">
      <alignment vertical="top"/>
    </xf>
    <xf numFmtId="4" fontId="37" fillId="0" borderId="25" xfId="34" applyNumberFormat="1" applyFont="1" applyBorder="1" applyAlignment="1">
      <alignment vertical="center"/>
    </xf>
    <xf numFmtId="0" fontId="73" fillId="0" borderId="21" xfId="34" applyFont="1" applyBorder="1" applyAlignment="1">
      <alignment vertical="top"/>
    </xf>
    <xf numFmtId="4" fontId="67" fillId="0" borderId="21" xfId="34" applyNumberFormat="1" applyFont="1" applyBorder="1" applyAlignment="1">
      <alignment vertical="top"/>
    </xf>
    <xf numFmtId="4" fontId="37" fillId="0" borderId="21" xfId="34" applyNumberFormat="1" applyFont="1" applyBorder="1"/>
    <xf numFmtId="10" fontId="37" fillId="0" borderId="21" xfId="34" applyNumberFormat="1" applyFont="1" applyBorder="1"/>
    <xf numFmtId="4" fontId="73" fillId="0" borderId="21" xfId="34" applyNumberFormat="1" applyFont="1" applyBorder="1" applyAlignment="1">
      <alignment vertical="top" wrapText="1"/>
    </xf>
    <xf numFmtId="0" fontId="73" fillId="0" borderId="21" xfId="34" applyFont="1" applyBorder="1" applyAlignment="1">
      <alignment horizontal="center"/>
    </xf>
    <xf numFmtId="0" fontId="17" fillId="0" borderId="19" xfId="34" applyBorder="1" applyAlignment="1">
      <alignment horizontal="center"/>
    </xf>
    <xf numFmtId="0" fontId="73" fillId="0" borderId="19" xfId="34" applyFont="1" applyBorder="1" applyAlignment="1">
      <alignment vertical="top" wrapText="1"/>
    </xf>
    <xf numFmtId="0" fontId="73" fillId="0" borderId="19" xfId="34" applyFont="1" applyBorder="1" applyAlignment="1">
      <alignment horizontal="center"/>
    </xf>
    <xf numFmtId="4" fontId="73" fillId="0" borderId="19" xfId="34" applyNumberFormat="1" applyFont="1" applyBorder="1" applyAlignment="1">
      <alignment vertical="top"/>
    </xf>
    <xf numFmtId="10" fontId="73" fillId="0" borderId="19" xfId="21" applyNumberFormat="1" applyFont="1" applyBorder="1" applyAlignment="1">
      <alignment vertical="top"/>
    </xf>
    <xf numFmtId="4" fontId="73" fillId="0" borderId="91" xfId="21" applyNumberFormat="1" applyFont="1" applyBorder="1" applyAlignment="1">
      <alignment vertical="top"/>
    </xf>
    <xf numFmtId="0" fontId="67" fillId="0" borderId="21" xfId="34" applyFont="1" applyBorder="1" applyAlignment="1">
      <alignment vertical="top" wrapText="1"/>
    </xf>
    <xf numFmtId="4" fontId="67" fillId="0" borderId="21" xfId="34" applyNumberFormat="1" applyFont="1" applyBorder="1"/>
    <xf numFmtId="0" fontId="71" fillId="0" borderId="19" xfId="34" applyFont="1" applyBorder="1" applyAlignment="1">
      <alignment horizontal="center"/>
    </xf>
    <xf numFmtId="0" fontId="17" fillId="0" borderId="21" xfId="21" applyBorder="1"/>
    <xf numFmtId="4" fontId="67" fillId="0" borderId="21" xfId="21" applyNumberFormat="1" applyFont="1" applyBorder="1" applyAlignment="1">
      <alignment vertical="top"/>
    </xf>
    <xf numFmtId="0" fontId="73" fillId="0" borderId="21" xfId="34" applyFont="1" applyBorder="1" applyAlignment="1">
      <alignment horizontal="left" vertical="top" wrapText="1"/>
    </xf>
    <xf numFmtId="0" fontId="73" fillId="0" borderId="21" xfId="36" applyFont="1" applyBorder="1" applyAlignment="1">
      <alignment vertical="top" wrapText="1"/>
    </xf>
    <xf numFmtId="4" fontId="67" fillId="0" borderId="19" xfId="21" applyNumberFormat="1" applyFont="1" applyBorder="1" applyAlignment="1">
      <alignment vertical="top"/>
    </xf>
    <xf numFmtId="0" fontId="17" fillId="0" borderId="21" xfId="34" applyFont="1" applyBorder="1" applyAlignment="1">
      <alignment horizontal="center" vertical="top"/>
    </xf>
    <xf numFmtId="0" fontId="73" fillId="0" borderId="21" xfId="34" applyFont="1" applyBorder="1" applyAlignment="1">
      <alignment horizontal="center" vertical="top"/>
    </xf>
    <xf numFmtId="0" fontId="17" fillId="0" borderId="21" xfId="34" applyBorder="1" applyAlignment="1">
      <alignment horizontal="center" vertical="top"/>
    </xf>
    <xf numFmtId="0" fontId="17" fillId="0" borderId="19" xfId="34" applyBorder="1" applyAlignment="1">
      <alignment horizontal="center" vertical="top"/>
    </xf>
    <xf numFmtId="0" fontId="73" fillId="0" borderId="19" xfId="34" applyFont="1" applyBorder="1" applyAlignment="1">
      <alignment horizontal="center" vertical="top"/>
    </xf>
    <xf numFmtId="0" fontId="67" fillId="0" borderId="0" xfId="21" applyFont="1" applyAlignment="1">
      <alignment vertical="top" wrapText="1"/>
    </xf>
    <xf numFmtId="0" fontId="67" fillId="0" borderId="71" xfId="21" applyFont="1" applyBorder="1"/>
    <xf numFmtId="4" fontId="74" fillId="0" borderId="21" xfId="34" applyNumberFormat="1" applyFont="1" applyBorder="1"/>
    <xf numFmtId="10" fontId="74" fillId="0" borderId="21" xfId="34" applyNumberFormat="1" applyFont="1" applyBorder="1"/>
    <xf numFmtId="0" fontId="67" fillId="0" borderId="21" xfId="34" applyFont="1" applyBorder="1" applyAlignment="1">
      <alignment horizontal="center"/>
    </xf>
    <xf numFmtId="4" fontId="71" fillId="0" borderId="21" xfId="21" applyNumberFormat="1" applyFont="1" applyBorder="1" applyAlignment="1">
      <alignment vertical="top"/>
    </xf>
    <xf numFmtId="0" fontId="67" fillId="0" borderId="21" xfId="34" applyFont="1" applyBorder="1" applyAlignment="1">
      <alignment horizontal="center" vertical="top"/>
    </xf>
    <xf numFmtId="4" fontId="71" fillId="0" borderId="19" xfId="21" applyNumberFormat="1" applyFont="1" applyBorder="1" applyAlignment="1">
      <alignment vertical="top"/>
    </xf>
    <xf numFmtId="4" fontId="73" fillId="0" borderId="21" xfId="21" applyNumberFormat="1" applyFont="1" applyBorder="1" applyAlignment="1">
      <alignment vertical="top" wrapText="1"/>
    </xf>
    <xf numFmtId="4" fontId="73" fillId="0" borderId="41" xfId="21" applyNumberFormat="1" applyFont="1" applyBorder="1" applyAlignment="1">
      <alignment vertical="top" wrapText="1"/>
    </xf>
    <xf numFmtId="4" fontId="73" fillId="0" borderId="19" xfId="21" applyNumberFormat="1" applyFont="1" applyBorder="1" applyAlignment="1">
      <alignment vertical="top" wrapText="1"/>
    </xf>
    <xf numFmtId="0" fontId="73" fillId="0" borderId="21" xfId="34" applyFont="1" applyBorder="1" applyAlignment="1">
      <alignment wrapText="1"/>
    </xf>
    <xf numFmtId="0" fontId="17" fillId="0" borderId="43" xfId="34" applyBorder="1" applyAlignment="1">
      <alignment horizontal="center"/>
    </xf>
    <xf numFmtId="0" fontId="74" fillId="0" borderId="43" xfId="34" applyFont="1" applyBorder="1" applyAlignment="1">
      <alignment horizontal="right"/>
    </xf>
    <xf numFmtId="0" fontId="74" fillId="0" borderId="43" xfId="34" applyFont="1" applyBorder="1" applyAlignment="1">
      <alignment horizontal="center"/>
    </xf>
    <xf numFmtId="4" fontId="74" fillId="0" borderId="43" xfId="34" applyNumberFormat="1" applyFont="1" applyBorder="1"/>
    <xf numFmtId="0" fontId="26" fillId="0" borderId="91" xfId="37" applyFont="1" applyBorder="1" applyAlignment="1">
      <alignment vertical="top" wrapText="1"/>
    </xf>
    <xf numFmtId="0" fontId="27" fillId="0" borderId="70" xfId="37" applyFont="1" applyBorder="1" applyAlignment="1">
      <alignment horizontal="center" vertical="top" wrapText="1"/>
    </xf>
    <xf numFmtId="0" fontId="26" fillId="0" borderId="91" xfId="37" applyFont="1" applyBorder="1" applyAlignment="1">
      <alignment horizontal="center" vertical="top" wrapText="1"/>
    </xf>
    <xf numFmtId="4" fontId="26" fillId="0" borderId="91" xfId="37" applyNumberFormat="1" applyFont="1" applyBorder="1" applyAlignment="1">
      <alignment horizontal="right" vertical="top" wrapText="1"/>
    </xf>
    <xf numFmtId="4" fontId="26" fillId="0" borderId="70" xfId="37" applyNumberFormat="1" applyFont="1" applyBorder="1" applyAlignment="1">
      <alignment horizontal="right" vertical="top" wrapText="1"/>
    </xf>
    <xf numFmtId="0" fontId="75" fillId="0" borderId="0" xfId="1" applyFont="1"/>
    <xf numFmtId="0" fontId="10" fillId="0" borderId="0" xfId="37" applyFont="1"/>
    <xf numFmtId="0" fontId="23" fillId="5" borderId="18" xfId="37" applyFont="1" applyFill="1" applyBorder="1" applyAlignment="1">
      <alignment horizontal="center" vertical="top" wrapText="1"/>
    </xf>
    <xf numFmtId="0" fontId="27" fillId="5" borderId="40" xfId="37" applyFont="1" applyFill="1" applyBorder="1" applyAlignment="1">
      <alignment horizontal="center" vertical="top" wrapText="1"/>
    </xf>
    <xf numFmtId="0" fontId="23" fillId="5" borderId="91" xfId="37" applyFont="1" applyFill="1" applyBorder="1" applyAlignment="1">
      <alignment vertical="top" wrapText="1"/>
    </xf>
    <xf numFmtId="4" fontId="23" fillId="5" borderId="91" xfId="37" applyNumberFormat="1" applyFont="1" applyFill="1" applyBorder="1" applyAlignment="1">
      <alignment horizontal="right" vertical="top" wrapText="1"/>
    </xf>
    <xf numFmtId="0" fontId="28" fillId="9" borderId="91" xfId="37" applyFont="1" applyFill="1" applyBorder="1" applyAlignment="1">
      <alignment horizontal="center" vertical="top" wrapText="1"/>
    </xf>
    <xf numFmtId="0" fontId="27" fillId="9" borderId="91" xfId="37" applyFont="1" applyFill="1" applyBorder="1" applyAlignment="1">
      <alignment horizontal="center" vertical="top" wrapText="1"/>
    </xf>
    <xf numFmtId="0" fontId="28" fillId="9" borderId="91" xfId="37" applyFont="1" applyFill="1" applyBorder="1" applyAlignment="1">
      <alignment vertical="top" wrapText="1"/>
    </xf>
    <xf numFmtId="4" fontId="28" fillId="9" borderId="91" xfId="37" applyNumberFormat="1" applyFont="1" applyFill="1" applyBorder="1" applyAlignment="1">
      <alignment horizontal="right" vertical="top" wrapText="1"/>
    </xf>
    <xf numFmtId="0" fontId="12" fillId="0" borderId="18" xfId="37" applyBorder="1"/>
    <xf numFmtId="4" fontId="29" fillId="0" borderId="18" xfId="37" applyNumberFormat="1" applyFont="1" applyBorder="1" applyAlignment="1">
      <alignment vertical="center"/>
    </xf>
    <xf numFmtId="0" fontId="27" fillId="0" borderId="41" xfId="37" applyFont="1" applyBorder="1" applyAlignment="1">
      <alignment horizontal="center" vertical="top" wrapText="1"/>
    </xf>
    <xf numFmtId="4" fontId="26" fillId="0" borderId="19" xfId="37" applyNumberFormat="1" applyFont="1" applyBorder="1" applyAlignment="1">
      <alignment horizontal="right" vertical="top" wrapText="1"/>
    </xf>
    <xf numFmtId="0" fontId="25" fillId="9" borderId="91" xfId="37" applyFont="1" applyFill="1" applyBorder="1" applyAlignment="1">
      <alignment vertical="top" wrapText="1"/>
    </xf>
    <xf numFmtId="4" fontId="28" fillId="0" borderId="91" xfId="37" applyNumberFormat="1" applyFont="1" applyBorder="1" applyAlignment="1">
      <alignment horizontal="right" vertical="top" wrapText="1"/>
    </xf>
    <xf numFmtId="4" fontId="27" fillId="0" borderId="91" xfId="37" applyNumberFormat="1" applyFont="1" applyBorder="1" applyAlignment="1">
      <alignment horizontal="right" vertical="top" wrapText="1"/>
    </xf>
    <xf numFmtId="0" fontId="27" fillId="5" borderId="91" xfId="37" applyFont="1" applyFill="1" applyBorder="1" applyAlignment="1">
      <alignment horizontal="center" vertical="top" wrapText="1"/>
    </xf>
    <xf numFmtId="0" fontId="28" fillId="4" borderId="19" xfId="37" applyFont="1" applyFill="1" applyBorder="1" applyAlignment="1">
      <alignment horizontal="center" vertical="top" wrapText="1"/>
    </xf>
    <xf numFmtId="0" fontId="26" fillId="4" borderId="91" xfId="37" applyFont="1" applyFill="1" applyBorder="1" applyAlignment="1">
      <alignment horizontal="center" vertical="top" wrapText="1"/>
    </xf>
    <xf numFmtId="0" fontId="26" fillId="4" borderId="91" xfId="37" applyFont="1" applyFill="1" applyBorder="1" applyAlignment="1">
      <alignment vertical="top" wrapText="1"/>
    </xf>
    <xf numFmtId="4" fontId="26" fillId="4" borderId="91" xfId="37" applyNumberFormat="1" applyFont="1" applyFill="1" applyBorder="1" applyAlignment="1">
      <alignment horizontal="right" vertical="top" wrapText="1"/>
    </xf>
    <xf numFmtId="0" fontId="28" fillId="9" borderId="18" xfId="37" applyFont="1" applyFill="1" applyBorder="1" applyAlignment="1">
      <alignment horizontal="center" vertical="top" wrapText="1"/>
    </xf>
    <xf numFmtId="0" fontId="27" fillId="9" borderId="18" xfId="37" applyFont="1" applyFill="1" applyBorder="1" applyAlignment="1">
      <alignment horizontal="center" vertical="top" wrapText="1"/>
    </xf>
    <xf numFmtId="0" fontId="28" fillId="9" borderId="18" xfId="37" applyFont="1" applyFill="1" applyBorder="1" applyAlignment="1">
      <alignment vertical="top" wrapText="1"/>
    </xf>
    <xf numFmtId="4" fontId="26" fillId="9" borderId="18" xfId="37" applyNumberFormat="1" applyFont="1" applyFill="1" applyBorder="1" applyAlignment="1">
      <alignment horizontal="right" vertical="top" wrapText="1"/>
    </xf>
    <xf numFmtId="0" fontId="26" fillId="0" borderId="18" xfId="37" applyFont="1" applyBorder="1" applyAlignment="1">
      <alignment vertical="top" wrapText="1"/>
    </xf>
    <xf numFmtId="4" fontId="12" fillId="0" borderId="18" xfId="37" applyNumberFormat="1" applyBorder="1"/>
    <xf numFmtId="0" fontId="27" fillId="9" borderId="40" xfId="37" applyFont="1" applyFill="1" applyBorder="1" applyAlignment="1">
      <alignment horizontal="center" vertical="top" wrapText="1"/>
    </xf>
    <xf numFmtId="0" fontId="28" fillId="9" borderId="40" xfId="37" applyFont="1" applyFill="1" applyBorder="1" applyAlignment="1">
      <alignment vertical="top" wrapText="1"/>
    </xf>
    <xf numFmtId="4" fontId="28" fillId="9" borderId="40" xfId="37" applyNumberFormat="1" applyFont="1" applyFill="1" applyBorder="1" applyAlignment="1">
      <alignment horizontal="right" vertical="top" wrapText="1"/>
    </xf>
    <xf numFmtId="4" fontId="23" fillId="5" borderId="18" xfId="37" applyNumberFormat="1" applyFont="1" applyFill="1" applyBorder="1" applyAlignment="1">
      <alignment horizontal="right" vertical="top" wrapText="1"/>
    </xf>
    <xf numFmtId="4" fontId="26" fillId="9" borderId="91" xfId="37" applyNumberFormat="1" applyFont="1" applyFill="1" applyBorder="1" applyAlignment="1">
      <alignment horizontal="right" vertical="top" wrapText="1"/>
    </xf>
    <xf numFmtId="4" fontId="25" fillId="10" borderId="91" xfId="37" applyNumberFormat="1" applyFont="1" applyFill="1" applyBorder="1" applyAlignment="1">
      <alignment horizontal="right" vertical="top" wrapText="1"/>
    </xf>
    <xf numFmtId="4" fontId="23" fillId="10" borderId="91" xfId="37" applyNumberFormat="1" applyFont="1" applyFill="1" applyBorder="1" applyAlignment="1">
      <alignment horizontal="right" vertical="top" wrapText="1"/>
    </xf>
    <xf numFmtId="0" fontId="26" fillId="10" borderId="91" xfId="37" applyFont="1" applyFill="1" applyBorder="1" applyAlignment="1">
      <alignment horizontal="center" vertical="top" wrapText="1"/>
    </xf>
    <xf numFmtId="4" fontId="28" fillId="9" borderId="91" xfId="38" applyNumberFormat="1" applyFont="1" applyFill="1" applyBorder="1" applyAlignment="1">
      <alignment horizontal="right" vertical="top" wrapText="1"/>
    </xf>
    <xf numFmtId="0" fontId="26" fillId="0" borderId="90" xfId="37" applyFont="1" applyBorder="1" applyAlignment="1">
      <alignment vertical="top" wrapText="1"/>
    </xf>
    <xf numFmtId="0" fontId="76" fillId="0" borderId="43" xfId="37" applyFont="1" applyBorder="1" applyAlignment="1">
      <alignment horizontal="right" vertical="center"/>
    </xf>
    <xf numFmtId="4" fontId="76" fillId="0" borderId="43" xfId="37" applyNumberFormat="1" applyFont="1" applyBorder="1" applyAlignment="1">
      <alignment vertical="center"/>
    </xf>
    <xf numFmtId="0" fontId="10" fillId="0" borderId="0" xfId="37" applyFont="1" applyAlignment="1">
      <alignment vertical="top"/>
    </xf>
    <xf numFmtId="0" fontId="10" fillId="0" borderId="0" xfId="37" applyFont="1" applyAlignment="1">
      <alignment vertical="top" wrapText="1"/>
    </xf>
    <xf numFmtId="4" fontId="10" fillId="0" borderId="0" xfId="37" applyNumberFormat="1" applyFont="1" applyAlignment="1">
      <alignment vertical="top"/>
    </xf>
    <xf numFmtId="43" fontId="23" fillId="10" borderId="0" xfId="37" applyNumberFormat="1" applyFont="1" applyFill="1" applyBorder="1" applyAlignment="1">
      <alignment horizontal="center" vertical="center" wrapText="1"/>
    </xf>
    <xf numFmtId="4" fontId="77" fillId="3" borderId="41" xfId="37" applyNumberFormat="1" applyFont="1" applyFill="1" applyBorder="1" applyAlignment="1">
      <alignment horizontal="right" vertical="center" wrapText="1"/>
    </xf>
    <xf numFmtId="4" fontId="28" fillId="10" borderId="0" xfId="37" applyNumberFormat="1" applyFont="1" applyFill="1" applyBorder="1" applyAlignment="1">
      <alignment horizontal="right" vertical="top" wrapText="1"/>
    </xf>
    <xf numFmtId="0" fontId="78" fillId="0" borderId="41" xfId="37" quotePrefix="1" applyFont="1" applyFill="1" applyBorder="1" applyAlignment="1">
      <alignment horizontal="center" vertical="center" wrapText="1"/>
    </xf>
    <xf numFmtId="0" fontId="78" fillId="0" borderId="41" xfId="37" applyFont="1" applyFill="1" applyBorder="1" applyAlignment="1">
      <alignment horizontal="left" vertical="center" wrapText="1"/>
    </xf>
    <xf numFmtId="4" fontId="78" fillId="0" borderId="41" xfId="37" applyNumberFormat="1" applyFont="1" applyFill="1" applyBorder="1" applyAlignment="1">
      <alignment horizontal="right" vertical="center" wrapText="1"/>
    </xf>
    <xf numFmtId="4" fontId="77" fillId="3" borderId="18" xfId="37" applyNumberFormat="1" applyFont="1" applyFill="1" applyBorder="1" applyAlignment="1">
      <alignment horizontal="right" vertical="center" wrapText="1"/>
    </xf>
    <xf numFmtId="0" fontId="12" fillId="0" borderId="25" xfId="37" applyBorder="1"/>
    <xf numFmtId="49" fontId="3" fillId="0" borderId="93" xfId="1" applyNumberFormat="1" applyBorder="1" applyAlignment="1">
      <alignment horizontal="center" vertical="center"/>
    </xf>
    <xf numFmtId="4" fontId="3" fillId="0" borderId="93" xfId="1" applyNumberFormat="1" applyBorder="1" applyAlignment="1">
      <alignment horizontal="right" vertical="center"/>
    </xf>
    <xf numFmtId="4" fontId="3" fillId="0" borderId="93" xfId="1" applyNumberFormat="1" applyFont="1" applyBorder="1" applyAlignment="1">
      <alignment horizontal="right" vertical="center"/>
    </xf>
    <xf numFmtId="4" fontId="3" fillId="0" borderId="94" xfId="1" applyNumberFormat="1" applyFont="1" applyBorder="1" applyAlignment="1">
      <alignment horizontal="right" vertical="center"/>
    </xf>
    <xf numFmtId="4" fontId="3" fillId="0" borderId="57" xfId="1" applyNumberFormat="1" applyFont="1" applyBorder="1" applyAlignment="1">
      <alignment horizontal="right" vertical="center"/>
    </xf>
    <xf numFmtId="4" fontId="78" fillId="10" borderId="18" xfId="37" applyNumberFormat="1" applyFont="1" applyFill="1" applyBorder="1" applyAlignment="1">
      <alignment horizontal="right" vertical="center" wrapText="1"/>
    </xf>
    <xf numFmtId="0" fontId="23" fillId="5" borderId="18" xfId="37" quotePrefix="1" applyFont="1" applyFill="1" applyBorder="1" applyAlignment="1">
      <alignment horizontal="center" vertical="top" wrapText="1"/>
    </xf>
    <xf numFmtId="0" fontId="28" fillId="9" borderId="91" xfId="37" quotePrefix="1" applyFont="1" applyFill="1" applyBorder="1" applyAlignment="1">
      <alignment horizontal="center" vertical="top" wrapText="1"/>
    </xf>
    <xf numFmtId="4" fontId="29" fillId="0" borderId="91" xfId="37" applyNumberFormat="1" applyFont="1" applyBorder="1" applyAlignment="1">
      <alignment horizontal="right" vertical="top" wrapText="1"/>
    </xf>
    <xf numFmtId="4" fontId="29" fillId="0" borderId="18" xfId="37" applyNumberFormat="1" applyFont="1" applyBorder="1" applyAlignment="1">
      <alignment vertical="top"/>
    </xf>
    <xf numFmtId="4" fontId="25" fillId="0" borderId="91" xfId="37" applyNumberFormat="1" applyFont="1" applyBorder="1" applyAlignment="1">
      <alignment vertical="top"/>
    </xf>
    <xf numFmtId="4" fontId="29" fillId="0" borderId="91" xfId="37" applyNumberFormat="1" applyFont="1" applyBorder="1" applyAlignment="1">
      <alignment vertical="top"/>
    </xf>
    <xf numFmtId="4" fontId="26" fillId="0" borderId="95" xfId="37" applyNumberFormat="1" applyFont="1" applyBorder="1" applyAlignment="1">
      <alignment horizontal="right" vertical="top" wrapText="1"/>
    </xf>
    <xf numFmtId="0" fontId="26" fillId="10" borderId="41" xfId="37" applyFont="1" applyFill="1" applyBorder="1" applyAlignment="1">
      <alignment horizontal="center" vertical="top" wrapText="1"/>
    </xf>
    <xf numFmtId="0" fontId="26" fillId="0" borderId="0" xfId="37" applyFont="1" applyBorder="1" applyAlignment="1">
      <alignment vertical="top" wrapText="1"/>
    </xf>
    <xf numFmtId="0" fontId="12" fillId="0" borderId="70" xfId="37" applyBorder="1"/>
    <xf numFmtId="4" fontId="29" fillId="0" borderId="70" xfId="37" applyNumberFormat="1" applyFont="1" applyBorder="1" applyAlignment="1">
      <alignment vertical="center"/>
    </xf>
    <xf numFmtId="4" fontId="29" fillId="0" borderId="25" xfId="37" applyNumberFormat="1" applyFont="1" applyBorder="1" applyAlignment="1">
      <alignment vertical="center"/>
    </xf>
    <xf numFmtId="0" fontId="26" fillId="4" borderId="18" xfId="37" applyFont="1" applyFill="1" applyBorder="1" applyAlignment="1">
      <alignment horizontal="center" vertical="top" wrapText="1"/>
    </xf>
    <xf numFmtId="0" fontId="26" fillId="4" borderId="18" xfId="37" applyFont="1" applyFill="1" applyBorder="1" applyAlignment="1">
      <alignment vertical="top" wrapText="1"/>
    </xf>
    <xf numFmtId="4" fontId="26" fillId="4" borderId="18" xfId="37" applyNumberFormat="1" applyFont="1" applyFill="1" applyBorder="1" applyAlignment="1">
      <alignment horizontal="right" vertical="top" wrapText="1"/>
    </xf>
    <xf numFmtId="0" fontId="26" fillId="9" borderId="18" xfId="37" applyFont="1" applyFill="1" applyBorder="1" applyAlignment="1">
      <alignment horizontal="center" vertical="top" wrapText="1"/>
    </xf>
    <xf numFmtId="0" fontId="26" fillId="9" borderId="18" xfId="37" applyFont="1" applyFill="1" applyBorder="1" applyAlignment="1">
      <alignment vertical="top" wrapText="1"/>
    </xf>
    <xf numFmtId="4" fontId="29" fillId="0" borderId="18" xfId="37" applyNumberFormat="1" applyFont="1" applyBorder="1" applyAlignment="1">
      <alignment horizontal="right" vertical="top" wrapText="1"/>
    </xf>
    <xf numFmtId="4" fontId="29" fillId="0" borderId="41" xfId="37" applyNumberFormat="1" applyFont="1" applyBorder="1" applyAlignment="1">
      <alignment horizontal="right" vertical="top" wrapText="1"/>
    </xf>
    <xf numFmtId="4" fontId="25" fillId="0" borderId="70" xfId="37" applyNumberFormat="1" applyFont="1" applyBorder="1" applyAlignment="1">
      <alignment vertical="top"/>
    </xf>
    <xf numFmtId="0" fontId="79" fillId="3" borderId="18" xfId="37" applyFont="1" applyFill="1" applyBorder="1" applyAlignment="1">
      <alignment horizontal="center" vertical="top" wrapText="1"/>
    </xf>
    <xf numFmtId="0" fontId="80" fillId="3" borderId="40" xfId="37" applyFont="1" applyFill="1" applyBorder="1" applyAlignment="1">
      <alignment horizontal="center" vertical="top" wrapText="1"/>
    </xf>
    <xf numFmtId="0" fontId="80" fillId="3" borderId="91" xfId="37" applyFont="1" applyFill="1" applyBorder="1" applyAlignment="1">
      <alignment horizontal="center" vertical="top" wrapText="1"/>
    </xf>
    <xf numFmtId="0" fontId="79" fillId="3" borderId="91" xfId="37" applyFont="1" applyFill="1" applyBorder="1" applyAlignment="1">
      <alignment vertical="top" wrapText="1"/>
    </xf>
    <xf numFmtId="0" fontId="79" fillId="0" borderId="70" xfId="37" applyFont="1" applyFill="1" applyBorder="1" applyAlignment="1">
      <alignment horizontal="center" vertical="center" wrapText="1"/>
    </xf>
    <xf numFmtId="0" fontId="25" fillId="9" borderId="18" xfId="37" applyFont="1" applyFill="1" applyBorder="1" applyAlignment="1">
      <alignment horizontal="center" vertical="top" wrapText="1"/>
    </xf>
    <xf numFmtId="0" fontId="80" fillId="9" borderId="40" xfId="37" applyFont="1" applyFill="1" applyBorder="1" applyAlignment="1">
      <alignment horizontal="center" vertical="top" wrapText="1"/>
    </xf>
    <xf numFmtId="0" fontId="25" fillId="9" borderId="40" xfId="37" applyFont="1" applyFill="1" applyBorder="1" applyAlignment="1">
      <alignment vertical="top" wrapText="1"/>
    </xf>
    <xf numFmtId="4" fontId="78" fillId="9" borderId="40" xfId="37" applyNumberFormat="1" applyFont="1" applyFill="1" applyBorder="1" applyAlignment="1">
      <alignment horizontal="right" vertical="top" wrapText="1"/>
    </xf>
    <xf numFmtId="0" fontId="80" fillId="3" borderId="18" xfId="37" applyFont="1" applyFill="1" applyBorder="1" applyAlignment="1">
      <alignment horizontal="center" vertical="top" wrapText="1"/>
    </xf>
    <xf numFmtId="0" fontId="79" fillId="3" borderId="18" xfId="37" applyFont="1" applyFill="1" applyBorder="1" applyAlignment="1">
      <alignment vertical="top" wrapText="1"/>
    </xf>
    <xf numFmtId="0" fontId="80" fillId="0" borderId="25" xfId="37" applyFont="1" applyBorder="1" applyAlignment="1">
      <alignment horizontal="center" vertical="top" wrapText="1"/>
    </xf>
    <xf numFmtId="0" fontId="25" fillId="9" borderId="91" xfId="37" applyFont="1" applyFill="1" applyBorder="1" applyAlignment="1">
      <alignment horizontal="center" vertical="top" wrapText="1"/>
    </xf>
    <xf numFmtId="0" fontId="80" fillId="9" borderId="91" xfId="37" applyFont="1" applyFill="1" applyBorder="1" applyAlignment="1">
      <alignment horizontal="center" vertical="top" wrapText="1"/>
    </xf>
    <xf numFmtId="4" fontId="78" fillId="9" borderId="91" xfId="38" applyNumberFormat="1" applyFont="1" applyFill="1" applyBorder="1" applyAlignment="1">
      <alignment horizontal="right" vertical="top" wrapText="1"/>
    </xf>
    <xf numFmtId="0" fontId="80" fillId="0" borderId="71" xfId="37" applyFont="1" applyBorder="1" applyAlignment="1">
      <alignment horizontal="center" vertical="top" wrapText="1"/>
    </xf>
    <xf numFmtId="4" fontId="78" fillId="10" borderId="91" xfId="38" applyNumberFormat="1" applyFont="1" applyFill="1" applyBorder="1" applyAlignment="1">
      <alignment horizontal="right" vertical="top" wrapText="1"/>
    </xf>
    <xf numFmtId="4" fontId="79" fillId="0" borderId="43" xfId="37" applyNumberFormat="1" applyFont="1" applyBorder="1" applyAlignment="1">
      <alignment vertical="center"/>
    </xf>
    <xf numFmtId="4" fontId="78" fillId="10" borderId="18" xfId="38" applyNumberFormat="1" applyFont="1" applyFill="1" applyBorder="1" applyAlignment="1">
      <alignment horizontal="right" vertical="top" wrapText="1"/>
    </xf>
    <xf numFmtId="0" fontId="78" fillId="10" borderId="18" xfId="37" quotePrefix="1" applyFont="1" applyFill="1" applyBorder="1" applyAlignment="1">
      <alignment horizontal="center" vertical="top" wrapText="1"/>
    </xf>
    <xf numFmtId="0" fontId="78" fillId="10" borderId="18" xfId="37" applyFont="1" applyFill="1" applyBorder="1" applyAlignment="1">
      <alignment vertical="top" wrapText="1"/>
    </xf>
    <xf numFmtId="0" fontId="12" fillId="0" borderId="0" xfId="37" applyAlignment="1">
      <alignment vertical="top" wrapText="1"/>
    </xf>
    <xf numFmtId="0" fontId="25" fillId="0" borderId="71" xfId="37" applyFont="1" applyBorder="1" applyAlignment="1">
      <alignment vertical="top" wrapText="1"/>
    </xf>
    <xf numFmtId="0" fontId="78" fillId="0" borderId="25" xfId="37" applyFont="1" applyBorder="1" applyAlignment="1">
      <alignment vertical="top" wrapText="1"/>
    </xf>
    <xf numFmtId="4" fontId="78" fillId="0" borderId="25" xfId="37" applyNumberFormat="1" applyFont="1" applyBorder="1" applyAlignment="1">
      <alignment vertical="top" wrapText="1"/>
    </xf>
    <xf numFmtId="4" fontId="78" fillId="0" borderId="18" xfId="37" applyNumberFormat="1" applyFont="1" applyBorder="1" applyAlignment="1">
      <alignment vertical="top" wrapText="1"/>
    </xf>
    <xf numFmtId="0" fontId="26" fillId="0" borderId="41" xfId="37" applyFont="1" applyBorder="1" applyAlignment="1">
      <alignment horizontal="center" vertical="top" wrapText="1"/>
    </xf>
    <xf numFmtId="0" fontId="26" fillId="0" borderId="41" xfId="37" applyFont="1" applyBorder="1" applyAlignment="1">
      <alignment vertical="top" wrapText="1"/>
    </xf>
    <xf numFmtId="4" fontId="25" fillId="0" borderId="25" xfId="37" applyNumberFormat="1" applyFont="1" applyBorder="1" applyAlignment="1">
      <alignment vertical="top"/>
    </xf>
    <xf numFmtId="4" fontId="79" fillId="3" borderId="18" xfId="37" applyNumberFormat="1" applyFont="1" applyFill="1" applyBorder="1" applyAlignment="1">
      <alignment horizontal="right" vertical="top" wrapText="1"/>
    </xf>
    <xf numFmtId="4" fontId="25" fillId="0" borderId="18" xfId="37" applyNumberFormat="1" applyFont="1" applyBorder="1" applyAlignment="1">
      <alignment horizontal="right" vertical="top" wrapText="1"/>
    </xf>
    <xf numFmtId="0" fontId="12" fillId="0" borderId="38" xfId="37" applyBorder="1" applyAlignment="1">
      <alignment vertical="center"/>
    </xf>
    <xf numFmtId="0" fontId="8" fillId="0" borderId="38" xfId="37" applyFont="1" applyBorder="1" applyAlignment="1">
      <alignment horizontal="right" vertical="center"/>
    </xf>
    <xf numFmtId="4" fontId="8" fillId="0" borderId="38" xfId="37" applyNumberFormat="1" applyFont="1" applyBorder="1" applyAlignment="1">
      <alignment vertical="center"/>
    </xf>
    <xf numFmtId="0" fontId="26" fillId="0" borderId="96" xfId="37" applyFont="1" applyBorder="1" applyAlignment="1">
      <alignment horizontal="center" vertical="top" wrapText="1"/>
    </xf>
    <xf numFmtId="0" fontId="26" fillId="0" borderId="96" xfId="37" applyFont="1" applyBorder="1" applyAlignment="1">
      <alignment vertical="top" wrapText="1"/>
    </xf>
    <xf numFmtId="4" fontId="26" fillId="0" borderId="96" xfId="37" applyNumberFormat="1" applyFont="1" applyBorder="1" applyAlignment="1">
      <alignment horizontal="right" vertical="top" wrapText="1"/>
    </xf>
    <xf numFmtId="4" fontId="25" fillId="0" borderId="96" xfId="37" applyNumberFormat="1" applyFont="1" applyBorder="1" applyAlignment="1">
      <alignment horizontal="right" vertical="top" wrapText="1"/>
    </xf>
    <xf numFmtId="4" fontId="25" fillId="0" borderId="96" xfId="37" applyNumberFormat="1" applyFont="1" applyBorder="1" applyAlignment="1">
      <alignment vertical="top"/>
    </xf>
    <xf numFmtId="4" fontId="25" fillId="4" borderId="18" xfId="37" applyNumberFormat="1" applyFont="1" applyFill="1" applyBorder="1" applyAlignment="1">
      <alignment horizontal="right" vertical="top" wrapText="1"/>
    </xf>
    <xf numFmtId="4" fontId="81" fillId="0" borderId="18" xfId="0" applyNumberFormat="1" applyFont="1" applyBorder="1" applyAlignment="1">
      <alignment vertical="top" wrapText="1"/>
    </xf>
    <xf numFmtId="0" fontId="30" fillId="8" borderId="8" xfId="35" applyFont="1" applyFill="1" applyBorder="1" applyAlignment="1">
      <alignment horizontal="left" vertical="top" wrapText="1"/>
    </xf>
    <xf numFmtId="167" fontId="31" fillId="8" borderId="90" xfId="35" applyNumberFormat="1" applyFont="1" applyFill="1" applyBorder="1" applyAlignment="1">
      <alignment horizontal="left" vertical="top" wrapText="1"/>
    </xf>
    <xf numFmtId="0" fontId="31" fillId="8" borderId="11" xfId="35" applyFont="1" applyFill="1" applyBorder="1" applyAlignment="1">
      <alignment horizontal="left" vertical="top" wrapText="1"/>
    </xf>
    <xf numFmtId="4" fontId="42" fillId="8" borderId="11" xfId="35" applyNumberFormat="1" applyFont="1" applyFill="1" applyBorder="1" applyAlignment="1">
      <alignment horizontal="right" vertical="top" wrapText="1"/>
    </xf>
    <xf numFmtId="4" fontId="42" fillId="8" borderId="66" xfId="35" applyNumberFormat="1" applyFont="1" applyFill="1" applyBorder="1" applyAlignment="1">
      <alignment horizontal="right" vertical="top" wrapText="1"/>
    </xf>
    <xf numFmtId="0" fontId="44" fillId="7" borderId="18" xfId="35" applyFont="1" applyFill="1" applyBorder="1" applyAlignment="1">
      <alignment horizontal="left" vertical="top" wrapText="1"/>
    </xf>
    <xf numFmtId="167" fontId="31" fillId="7" borderId="18" xfId="35" applyNumberFormat="1" applyFont="1" applyFill="1" applyBorder="1" applyAlignment="1">
      <alignment horizontal="left" vertical="top" wrapText="1"/>
    </xf>
    <xf numFmtId="0" fontId="40" fillId="7" borderId="18" xfId="35" applyFont="1" applyFill="1" applyBorder="1" applyAlignment="1">
      <alignment horizontal="left" vertical="top" wrapText="1"/>
    </xf>
    <xf numFmtId="4" fontId="41" fillId="7" borderId="18" xfId="35" applyNumberFormat="1" applyFont="1" applyFill="1" applyBorder="1" applyAlignment="1">
      <alignment horizontal="right" vertical="top" wrapText="1"/>
    </xf>
    <xf numFmtId="4" fontId="59" fillId="0" borderId="18" xfId="21" applyNumberFormat="1" applyFont="1" applyBorder="1" applyAlignment="1">
      <alignment vertical="center"/>
    </xf>
    <xf numFmtId="4" fontId="59" fillId="0" borderId="18" xfId="21" applyNumberFormat="1" applyFont="1" applyBorder="1"/>
    <xf numFmtId="0" fontId="17" fillId="0" borderId="70" xfId="21" applyBorder="1"/>
    <xf numFmtId="168" fontId="69" fillId="13" borderId="18" xfId="21" applyNumberFormat="1" applyFont="1" applyFill="1" applyBorder="1" applyAlignment="1" applyProtection="1">
      <alignment horizontal="right" vertical="center" wrapText="1"/>
      <protection locked="0"/>
    </xf>
    <xf numFmtId="49" fontId="10" fillId="0" borderId="98" xfId="1" applyNumberFormat="1" applyFont="1" applyBorder="1" applyAlignment="1">
      <alignment horizontal="center" vertical="top" wrapText="1"/>
    </xf>
    <xf numFmtId="49" fontId="10" fillId="0" borderId="97" xfId="1" applyNumberFormat="1" applyFont="1" applyBorder="1" applyAlignment="1">
      <alignment horizontal="center" vertical="top" wrapText="1"/>
    </xf>
    <xf numFmtId="49" fontId="11" fillId="0" borderId="19" xfId="1" applyNumberFormat="1" applyFont="1" applyBorder="1" applyAlignment="1">
      <alignment horizontal="center" vertical="center"/>
    </xf>
    <xf numFmtId="4" fontId="11" fillId="0" borderId="19" xfId="1" applyNumberFormat="1" applyFont="1" applyBorder="1" applyAlignment="1">
      <alignment horizontal="right" vertical="center"/>
    </xf>
    <xf numFmtId="4" fontId="15" fillId="0" borderId="19" xfId="1" applyNumberFormat="1" applyFont="1" applyBorder="1" applyAlignment="1">
      <alignment horizontal="right" vertical="center"/>
    </xf>
    <xf numFmtId="4" fontId="11" fillId="0" borderId="19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top" wrapText="1"/>
    </xf>
    <xf numFmtId="49" fontId="12" fillId="0" borderId="8" xfId="1" applyNumberFormat="1" applyFont="1" applyBorder="1" applyAlignment="1">
      <alignment horizontal="center" vertical="center"/>
    </xf>
    <xf numFmtId="4" fontId="12" fillId="0" borderId="8" xfId="1" applyNumberFormat="1" applyFont="1" applyBorder="1" applyAlignment="1">
      <alignment horizontal="right" vertical="center"/>
    </xf>
    <xf numFmtId="0" fontId="13" fillId="0" borderId="8" xfId="1" applyFont="1" applyBorder="1" applyAlignment="1">
      <alignment horizontal="left" vertical="top" wrapText="1"/>
    </xf>
    <xf numFmtId="0" fontId="8" fillId="0" borderId="99" xfId="1" applyFont="1" applyBorder="1" applyAlignment="1">
      <alignment horizontal="left" vertical="center" wrapText="1"/>
    </xf>
    <xf numFmtId="49" fontId="5" fillId="0" borderId="84" xfId="1" applyNumberFormat="1" applyFont="1" applyBorder="1" applyAlignment="1">
      <alignment horizontal="center"/>
    </xf>
    <xf numFmtId="4" fontId="3" fillId="0" borderId="84" xfId="1" applyNumberFormat="1" applyFont="1" applyBorder="1" applyAlignment="1">
      <alignment horizontal="center" vertical="center"/>
    </xf>
    <xf numFmtId="4" fontId="3" fillId="0" borderId="80" xfId="1" applyNumberFormat="1" applyFont="1" applyBorder="1" applyAlignment="1">
      <alignment horizontal="center" vertical="center"/>
    </xf>
    <xf numFmtId="4" fontId="3" fillId="0" borderId="66" xfId="1" applyNumberFormat="1" applyFont="1" applyBorder="1" applyAlignment="1">
      <alignment horizontal="center" vertical="center"/>
    </xf>
    <xf numFmtId="4" fontId="3" fillId="0" borderId="88" xfId="1" applyNumberFormat="1" applyFont="1" applyBorder="1" applyAlignment="1">
      <alignment horizontal="center" vertical="center"/>
    </xf>
    <xf numFmtId="4" fontId="12" fillId="0" borderId="66" xfId="1" applyNumberFormat="1" applyFont="1" applyBorder="1" applyAlignment="1">
      <alignment horizontal="center" vertical="center"/>
    </xf>
    <xf numFmtId="4" fontId="3" fillId="0" borderId="66" xfId="1" applyNumberFormat="1" applyBorder="1" applyAlignment="1">
      <alignment horizontal="center" vertical="center"/>
    </xf>
    <xf numFmtId="4" fontId="3" fillId="0" borderId="88" xfId="1" applyNumberFormat="1" applyBorder="1" applyAlignment="1">
      <alignment horizontal="center" vertical="center"/>
    </xf>
    <xf numFmtId="4" fontId="3" fillId="0" borderId="80" xfId="1" applyNumberFormat="1" applyBorder="1" applyAlignment="1">
      <alignment horizontal="center" vertical="center"/>
    </xf>
    <xf numFmtId="4" fontId="3" fillId="0" borderId="56" xfId="1" applyNumberFormat="1" applyBorder="1" applyAlignment="1">
      <alignment horizontal="center" vertical="center"/>
    </xf>
    <xf numFmtId="4" fontId="3" fillId="0" borderId="41" xfId="1" applyNumberFormat="1" applyBorder="1" applyAlignment="1">
      <alignment horizontal="center" vertical="center"/>
    </xf>
    <xf numFmtId="4" fontId="3" fillId="0" borderId="59" xfId="1" applyNumberFormat="1" applyBorder="1" applyAlignment="1">
      <alignment horizontal="center" vertical="center"/>
    </xf>
    <xf numFmtId="4" fontId="12" fillId="0" borderId="100" xfId="1" applyNumberFormat="1" applyFont="1" applyBorder="1" applyAlignment="1">
      <alignment horizontal="center" vertical="center"/>
    </xf>
    <xf numFmtId="4" fontId="11" fillId="0" borderId="59" xfId="1" applyNumberFormat="1" applyFont="1" applyBorder="1" applyAlignment="1">
      <alignment horizontal="right" vertical="center"/>
    </xf>
    <xf numFmtId="4" fontId="11" fillId="0" borderId="66" xfId="1" applyNumberFormat="1" applyFont="1" applyBorder="1" applyAlignment="1">
      <alignment horizontal="right" vertical="center"/>
    </xf>
    <xf numFmtId="4" fontId="8" fillId="0" borderId="101" xfId="1" applyNumberFormat="1" applyFont="1" applyBorder="1"/>
    <xf numFmtId="0" fontId="10" fillId="0" borderId="0" xfId="37" applyFont="1" applyAlignment="1">
      <alignment vertical="center"/>
    </xf>
    <xf numFmtId="4" fontId="37" fillId="0" borderId="101" xfId="35" applyNumberFormat="1" applyFont="1" applyBorder="1" applyAlignment="1">
      <alignment horizontal="right" vertical="center" wrapText="1"/>
    </xf>
    <xf numFmtId="4" fontId="17" fillId="0" borderId="99" xfId="35" applyNumberFormat="1" applyFont="1" applyBorder="1" applyAlignment="1">
      <alignment horizontal="right" vertical="center" wrapText="1"/>
    </xf>
    <xf numFmtId="4" fontId="41" fillId="7" borderId="84" xfId="35" applyNumberFormat="1" applyFont="1" applyFill="1" applyBorder="1" applyAlignment="1">
      <alignment horizontal="right" vertical="top" wrapText="1"/>
    </xf>
    <xf numFmtId="4" fontId="42" fillId="8" borderId="84" xfId="35" applyNumberFormat="1" applyFont="1" applyFill="1" applyBorder="1" applyAlignment="1">
      <alignment horizontal="right" vertical="top" wrapText="1"/>
    </xf>
    <xf numFmtId="4" fontId="42" fillId="8" borderId="88" xfId="35" applyNumberFormat="1" applyFont="1" applyFill="1" applyBorder="1" applyAlignment="1">
      <alignment horizontal="right" vertical="top" wrapText="1"/>
    </xf>
    <xf numFmtId="4" fontId="17" fillId="0" borderId="104" xfId="35" applyNumberFormat="1" applyFont="1" applyBorder="1" applyAlignment="1">
      <alignment vertical="center" wrapText="1"/>
    </xf>
    <xf numFmtId="4" fontId="41" fillId="3" borderId="18" xfId="35" applyNumberFormat="1" applyFont="1" applyFill="1" applyBorder="1" applyAlignment="1">
      <alignment vertical="center" wrapText="1"/>
    </xf>
    <xf numFmtId="4" fontId="42" fillId="9" borderId="103" xfId="35" applyNumberFormat="1" applyFont="1" applyFill="1" applyBorder="1" applyAlignment="1">
      <alignment vertical="center" wrapText="1"/>
    </xf>
    <xf numFmtId="4" fontId="42" fillId="9" borderId="105" xfId="35" applyNumberFormat="1" applyFont="1" applyFill="1" applyBorder="1" applyAlignment="1">
      <alignment vertical="center" wrapText="1"/>
    </xf>
    <xf numFmtId="4" fontId="42" fillId="0" borderId="102" xfId="35" applyNumberFormat="1" applyFont="1" applyBorder="1" applyAlignment="1">
      <alignment vertical="top" wrapText="1"/>
    </xf>
    <xf numFmtId="0" fontId="41" fillId="3" borderId="103" xfId="35" applyFont="1" applyFill="1" applyBorder="1" applyAlignment="1">
      <alignment horizontal="left" vertical="center" wrapText="1"/>
    </xf>
    <xf numFmtId="4" fontId="41" fillId="3" borderId="102" xfId="35" applyNumberFormat="1" applyFont="1" applyFill="1" applyBorder="1" applyAlignment="1">
      <alignment horizontal="right" vertical="center" wrapText="1"/>
    </xf>
    <xf numFmtId="4" fontId="41" fillId="3" borderId="106" xfId="35" applyNumberFormat="1" applyFont="1" applyFill="1" applyBorder="1" applyAlignment="1">
      <alignment horizontal="right" vertical="center" wrapText="1"/>
    </xf>
    <xf numFmtId="4" fontId="42" fillId="10" borderId="18" xfId="35" applyNumberFormat="1" applyFont="1" applyFill="1" applyBorder="1" applyAlignment="1">
      <alignment vertical="top" wrapText="1"/>
    </xf>
    <xf numFmtId="0" fontId="30" fillId="9" borderId="103" xfId="35" applyFont="1" applyFill="1" applyBorder="1" applyAlignment="1">
      <alignment horizontal="left" vertical="center" wrapText="1"/>
    </xf>
    <xf numFmtId="4" fontId="42" fillId="9" borderId="102" xfId="35" applyNumberFormat="1" applyFont="1" applyFill="1" applyBorder="1" applyAlignment="1">
      <alignment vertical="center" wrapText="1"/>
    </xf>
    <xf numFmtId="4" fontId="42" fillId="9" borderId="106" xfId="35" applyNumberFormat="1" applyFont="1" applyFill="1" applyBorder="1" applyAlignment="1">
      <alignment vertical="center" wrapText="1"/>
    </xf>
    <xf numFmtId="0" fontId="30" fillId="0" borderId="93" xfId="35" applyFont="1" applyBorder="1" applyAlignment="1">
      <alignment vertical="top" wrapText="1"/>
    </xf>
    <xf numFmtId="4" fontId="41" fillId="7" borderId="56" xfId="35" applyNumberFormat="1" applyFont="1" applyFill="1" applyBorder="1" applyAlignment="1">
      <alignment horizontal="right" vertical="top" wrapText="1"/>
    </xf>
    <xf numFmtId="4" fontId="42" fillId="8" borderId="56" xfId="35" applyNumberFormat="1" applyFont="1" applyFill="1" applyBorder="1" applyAlignment="1">
      <alignment horizontal="right" vertical="top" wrapText="1"/>
    </xf>
    <xf numFmtId="0" fontId="30" fillId="0" borderId="107" xfId="35" applyFont="1" applyBorder="1" applyAlignment="1">
      <alignment vertical="top" wrapText="1"/>
    </xf>
    <xf numFmtId="167" fontId="31" fillId="0" borderId="108" xfId="35" applyNumberFormat="1" applyFont="1" applyBorder="1" applyAlignment="1">
      <alignment horizontal="left" vertical="top" wrapText="1"/>
    </xf>
    <xf numFmtId="0" fontId="31" fillId="0" borderId="102" xfId="35" applyFont="1" applyBorder="1" applyAlignment="1">
      <alignment horizontal="left" vertical="top" wrapText="1"/>
    </xf>
    <xf numFmtId="4" fontId="42" fillId="0" borderId="102" xfId="35" applyNumberFormat="1" applyFont="1" applyBorder="1" applyAlignment="1">
      <alignment horizontal="right" vertical="top" wrapText="1"/>
    </xf>
    <xf numFmtId="167" fontId="31" fillId="0" borderId="109" xfId="35" applyNumberFormat="1" applyFont="1" applyBorder="1" applyAlignment="1">
      <alignment horizontal="left" vertical="top" wrapText="1"/>
    </xf>
    <xf numFmtId="4" fontId="41" fillId="0" borderId="56" xfId="35" applyNumberFormat="1" applyFont="1" applyBorder="1" applyAlignment="1">
      <alignment horizontal="right" vertical="top" wrapText="1"/>
    </xf>
    <xf numFmtId="4" fontId="41" fillId="7" borderId="102" xfId="35" applyNumberFormat="1" applyFont="1" applyFill="1" applyBorder="1" applyAlignment="1">
      <alignment horizontal="right" vertical="top" wrapText="1"/>
    </xf>
    <xf numFmtId="4" fontId="41" fillId="7" borderId="106" xfId="35" applyNumberFormat="1" applyFont="1" applyFill="1" applyBorder="1" applyAlignment="1">
      <alignment horizontal="right" vertical="top" wrapText="1"/>
    </xf>
    <xf numFmtId="4" fontId="17" fillId="0" borderId="102" xfId="35" applyNumberFormat="1" applyFont="1" applyBorder="1" applyAlignment="1">
      <alignment vertical="center" wrapText="1"/>
    </xf>
    <xf numFmtId="4" fontId="17" fillId="0" borderId="106" xfId="35" applyNumberFormat="1" applyFont="1" applyBorder="1" applyAlignment="1">
      <alignment vertical="center" wrapText="1"/>
    </xf>
    <xf numFmtId="4" fontId="41" fillId="3" borderId="102" xfId="35" applyNumberFormat="1" applyFont="1" applyFill="1" applyBorder="1" applyAlignment="1">
      <alignment vertical="center" wrapText="1"/>
    </xf>
    <xf numFmtId="4" fontId="41" fillId="3" borderId="106" xfId="35" applyNumberFormat="1" applyFont="1" applyFill="1" applyBorder="1" applyAlignment="1">
      <alignment vertical="center" wrapText="1"/>
    </xf>
    <xf numFmtId="4" fontId="42" fillId="0" borderId="94" xfId="35" applyNumberFormat="1" applyFont="1" applyBorder="1" applyAlignment="1">
      <alignment vertical="top" wrapText="1"/>
    </xf>
    <xf numFmtId="0" fontId="30" fillId="7" borderId="108" xfId="35" applyFont="1" applyFill="1" applyBorder="1" applyAlignment="1">
      <alignment vertical="top" wrapText="1"/>
    </xf>
    <xf numFmtId="0" fontId="40" fillId="7" borderId="102" xfId="35" applyFont="1" applyFill="1" applyBorder="1" applyAlignment="1">
      <alignment horizontal="left" vertical="top" wrapText="1"/>
    </xf>
    <xf numFmtId="166" fontId="31" fillId="8" borderId="107" xfId="35" applyNumberFormat="1" applyFont="1" applyFill="1" applyBorder="1" applyAlignment="1">
      <alignment horizontal="left" vertical="top" wrapText="1"/>
    </xf>
    <xf numFmtId="4" fontId="41" fillId="3" borderId="56" xfId="35" applyNumberFormat="1" applyFont="1" applyFill="1" applyBorder="1" applyAlignment="1">
      <alignment horizontal="right" vertical="top" wrapText="1"/>
    </xf>
    <xf numFmtId="4" fontId="42" fillId="9" borderId="56" xfId="35" applyNumberFormat="1" applyFont="1" applyFill="1" applyBorder="1" applyAlignment="1">
      <alignment horizontal="right" vertical="top" wrapText="1"/>
    </xf>
    <xf numFmtId="4" fontId="41" fillId="7" borderId="111" xfId="35" applyNumberFormat="1" applyFont="1" applyFill="1" applyBorder="1" applyAlignment="1">
      <alignment horizontal="right" vertical="top" wrapText="1"/>
    </xf>
    <xf numFmtId="0" fontId="30" fillId="8" borderId="108" xfId="35" applyFont="1" applyFill="1" applyBorder="1" applyAlignment="1">
      <alignment vertical="top" wrapText="1"/>
    </xf>
    <xf numFmtId="0" fontId="31" fillId="8" borderId="102" xfId="35" applyFont="1" applyFill="1" applyBorder="1" applyAlignment="1">
      <alignment horizontal="left" vertical="top" wrapText="1"/>
    </xf>
    <xf numFmtId="4" fontId="42" fillId="8" borderId="102" xfId="35" applyNumberFormat="1" applyFont="1" applyFill="1" applyBorder="1" applyAlignment="1">
      <alignment horizontal="right" vertical="top" wrapText="1"/>
    </xf>
    <xf numFmtId="4" fontId="42" fillId="8" borderId="106" xfId="35" applyNumberFormat="1" applyFont="1" applyFill="1" applyBorder="1" applyAlignment="1">
      <alignment horizontal="right" vertical="top" wrapText="1"/>
    </xf>
    <xf numFmtId="4" fontId="46" fillId="0" borderId="112" xfId="35" applyNumberFormat="1" applyFont="1" applyBorder="1" applyAlignment="1">
      <alignment horizontal="right" vertical="center" wrapText="1"/>
    </xf>
    <xf numFmtId="0" fontId="34" fillId="0" borderId="113" xfId="35" applyFont="1" applyBorder="1" applyAlignment="1">
      <alignment horizontal="center" vertical="center"/>
    </xf>
    <xf numFmtId="0" fontId="36" fillId="0" borderId="114" xfId="35" applyFont="1" applyBorder="1" applyAlignment="1">
      <alignment horizontal="left" vertical="center" wrapText="1"/>
    </xf>
    <xf numFmtId="0" fontId="39" fillId="0" borderId="115" xfId="35" applyFont="1" applyBorder="1" applyAlignment="1">
      <alignment vertical="center" wrapText="1"/>
    </xf>
    <xf numFmtId="165" fontId="40" fillId="7" borderId="113" xfId="35" applyNumberFormat="1" applyFont="1" applyFill="1" applyBorder="1" applyAlignment="1">
      <alignment horizontal="left" vertical="top" wrapText="1"/>
    </xf>
    <xf numFmtId="0" fontId="32" fillId="0" borderId="110" xfId="35" applyFont="1" applyBorder="1" applyAlignment="1">
      <alignment vertical="center" wrapText="1"/>
    </xf>
    <xf numFmtId="0" fontId="37" fillId="10" borderId="25" xfId="35" applyFont="1" applyFill="1" applyBorder="1" applyAlignment="1">
      <alignment horizontal="center" vertical="center" wrapText="1"/>
    </xf>
    <xf numFmtId="0" fontId="37" fillId="10" borderId="21" xfId="35" applyFont="1" applyFill="1" applyBorder="1" applyAlignment="1">
      <alignment horizontal="center" vertical="center" wrapText="1"/>
    </xf>
    <xf numFmtId="0" fontId="30" fillId="0" borderId="116" xfId="35" applyFont="1" applyFill="1" applyBorder="1" applyAlignment="1">
      <alignment vertical="top" wrapText="1"/>
    </xf>
    <xf numFmtId="0" fontId="30" fillId="0" borderId="117" xfId="35" applyFont="1" applyBorder="1" applyAlignment="1">
      <alignment vertical="top" wrapText="1"/>
    </xf>
    <xf numFmtId="0" fontId="44" fillId="7" borderId="119" xfId="35" applyFont="1" applyFill="1" applyBorder="1" applyAlignment="1">
      <alignment horizontal="left" vertical="top" wrapText="1"/>
    </xf>
    <xf numFmtId="0" fontId="32" fillId="0" borderId="57" xfId="35" applyFont="1" applyBorder="1" applyAlignment="1">
      <alignment vertical="top" wrapText="1"/>
    </xf>
    <xf numFmtId="0" fontId="30" fillId="0" borderId="62" xfId="35" applyFont="1" applyBorder="1" applyAlignment="1">
      <alignment vertical="top" wrapText="1"/>
    </xf>
    <xf numFmtId="0" fontId="32" fillId="0" borderId="120" xfId="35" applyFont="1" applyFill="1" applyBorder="1" applyAlignment="1">
      <alignment vertical="center" wrapText="1"/>
    </xf>
    <xf numFmtId="165" fontId="40" fillId="7" borderId="121" xfId="35" applyNumberFormat="1" applyFont="1" applyFill="1" applyBorder="1" applyAlignment="1">
      <alignment horizontal="left" vertical="top" wrapText="1"/>
    </xf>
    <xf numFmtId="0" fontId="32" fillId="0" borderId="115" xfId="35" applyFont="1" applyFill="1" applyBorder="1" applyAlignment="1">
      <alignment horizontal="left" vertical="center" wrapText="1"/>
    </xf>
    <xf numFmtId="165" fontId="40" fillId="7" borderId="113" xfId="35" quotePrefix="1" applyNumberFormat="1" applyFont="1" applyFill="1" applyBorder="1" applyAlignment="1">
      <alignment horizontal="left" vertical="top" wrapText="1"/>
    </xf>
    <xf numFmtId="0" fontId="37" fillId="3" borderId="18" xfId="35" applyFont="1" applyFill="1" applyBorder="1" applyAlignment="1">
      <alignment horizontal="center" vertical="center" wrapText="1"/>
    </xf>
    <xf numFmtId="0" fontId="32" fillId="0" borderId="21" xfId="35" applyFont="1" applyFill="1" applyBorder="1" applyAlignment="1">
      <alignment vertical="center" wrapText="1"/>
    </xf>
    <xf numFmtId="0" fontId="32" fillId="0" borderId="19" xfId="35" applyFont="1" applyFill="1" applyBorder="1" applyAlignment="1">
      <alignment vertical="center" wrapText="1"/>
    </xf>
    <xf numFmtId="165" fontId="40" fillId="7" borderId="115" xfId="35" applyNumberFormat="1" applyFont="1" applyFill="1" applyBorder="1" applyAlignment="1">
      <alignment horizontal="left" vertical="top" wrapText="1"/>
    </xf>
    <xf numFmtId="0" fontId="30" fillId="0" borderId="116" xfId="35" applyFont="1" applyFill="1" applyBorder="1" applyAlignment="1">
      <alignment horizontal="left" vertical="top" wrapText="1"/>
    </xf>
    <xf numFmtId="0" fontId="30" fillId="0" borderId="117" xfId="35" applyFont="1" applyBorder="1" applyAlignment="1">
      <alignment horizontal="left" vertical="top" wrapText="1"/>
    </xf>
    <xf numFmtId="0" fontId="30" fillId="0" borderId="110" xfId="35" applyFont="1" applyBorder="1" applyAlignment="1">
      <alignment horizontal="left" vertical="top" wrapText="1"/>
    </xf>
    <xf numFmtId="0" fontId="30" fillId="0" borderId="122" xfId="35" applyFont="1" applyBorder="1" applyAlignment="1">
      <alignment vertical="top" wrapText="1"/>
    </xf>
    <xf numFmtId="0" fontId="31" fillId="0" borderId="123" xfId="35" applyFont="1" applyBorder="1" applyAlignment="1">
      <alignment horizontal="left" vertical="top" wrapText="1"/>
    </xf>
    <xf numFmtId="4" fontId="42" fillId="0" borderId="124" xfId="35" applyNumberFormat="1" applyFont="1" applyBorder="1" applyAlignment="1">
      <alignment horizontal="right" vertical="top" wrapText="1"/>
    </xf>
    <xf numFmtId="0" fontId="41" fillId="3" borderId="45" xfId="35" applyFont="1" applyFill="1" applyBorder="1" applyAlignment="1">
      <alignment horizontal="left" vertical="top" wrapText="1"/>
    </xf>
    <xf numFmtId="0" fontId="41" fillId="10" borderId="54" xfId="35" applyFont="1" applyFill="1" applyBorder="1" applyAlignment="1">
      <alignment vertical="top" wrapText="1"/>
    </xf>
    <xf numFmtId="0" fontId="41" fillId="10" borderId="117" xfId="35" applyFont="1" applyFill="1" applyBorder="1" applyAlignment="1">
      <alignment vertical="top" wrapText="1"/>
    </xf>
    <xf numFmtId="0" fontId="41" fillId="10" borderId="125" xfId="35" applyFont="1" applyFill="1" applyBorder="1" applyAlignment="1">
      <alignment vertical="top" wrapText="1"/>
    </xf>
    <xf numFmtId="4" fontId="42" fillId="0" borderId="123" xfId="35" applyNumberFormat="1" applyFont="1" applyBorder="1" applyAlignment="1">
      <alignment horizontal="right" vertical="top" wrapText="1"/>
    </xf>
    <xf numFmtId="0" fontId="30" fillId="0" borderId="118" xfId="35" applyFont="1" applyBorder="1" applyAlignment="1">
      <alignment vertical="top" wrapText="1"/>
    </xf>
    <xf numFmtId="0" fontId="34" fillId="0" borderId="113" xfId="35" applyFont="1" applyBorder="1" applyAlignment="1">
      <alignment horizontal="center" vertical="center" wrapText="1"/>
    </xf>
    <xf numFmtId="4" fontId="38" fillId="0" borderId="127" xfId="35" applyNumberFormat="1" applyFont="1" applyBorder="1" applyAlignment="1">
      <alignment horizontal="right" vertical="center" wrapText="1"/>
    </xf>
    <xf numFmtId="0" fontId="32" fillId="0" borderId="128" xfId="35" applyFont="1" applyBorder="1" applyAlignment="1">
      <alignment vertical="center" wrapText="1"/>
    </xf>
    <xf numFmtId="4" fontId="30" fillId="0" borderId="124" xfId="35" applyNumberFormat="1" applyFont="1" applyBorder="1" applyAlignment="1">
      <alignment vertical="center" wrapText="1"/>
    </xf>
    <xf numFmtId="0" fontId="30" fillId="7" borderId="129" xfId="35" applyFont="1" applyFill="1" applyBorder="1" applyAlignment="1">
      <alignment vertical="top" wrapText="1"/>
    </xf>
    <xf numFmtId="0" fontId="40" fillId="7" borderId="123" xfId="35" applyFont="1" applyFill="1" applyBorder="1" applyAlignment="1">
      <alignment horizontal="left" vertical="top" wrapText="1"/>
    </xf>
    <xf numFmtId="4" fontId="41" fillId="7" borderId="123" xfId="35" applyNumberFormat="1" applyFont="1" applyFill="1" applyBorder="1" applyAlignment="1">
      <alignment horizontal="right" vertical="top" wrapText="1"/>
    </xf>
    <xf numFmtId="4" fontId="41" fillId="7" borderId="127" xfId="35" applyNumberFormat="1" applyFont="1" applyFill="1" applyBorder="1" applyAlignment="1">
      <alignment horizontal="right" vertical="top" wrapText="1"/>
    </xf>
    <xf numFmtId="0" fontId="44" fillId="11" borderId="25" xfId="35" applyFont="1" applyFill="1" applyBorder="1" applyAlignment="1">
      <alignment horizontal="center" vertical="top" wrapText="1"/>
    </xf>
    <xf numFmtId="0" fontId="44" fillId="11" borderId="21" xfId="35" applyFont="1" applyFill="1" applyBorder="1" applyAlignment="1">
      <alignment horizontal="center" vertical="top" wrapText="1"/>
    </xf>
    <xf numFmtId="0" fontId="44" fillId="11" borderId="117" xfId="35" applyFont="1" applyFill="1" applyBorder="1" applyAlignment="1">
      <alignment horizontal="left" vertical="top" wrapText="1"/>
    </xf>
    <xf numFmtId="0" fontId="48" fillId="0" borderId="124" xfId="35" applyFont="1" applyBorder="1" applyAlignment="1">
      <alignment horizontal="left" vertical="center" wrapText="1"/>
    </xf>
    <xf numFmtId="4" fontId="37" fillId="0" borderId="123" xfId="35" applyNumberFormat="1" applyFont="1" applyBorder="1" applyAlignment="1">
      <alignment vertical="center" wrapText="1"/>
    </xf>
    <xf numFmtId="4" fontId="37" fillId="0" borderId="127" xfId="35" applyNumberFormat="1" applyFont="1" applyBorder="1" applyAlignment="1">
      <alignment vertical="center" wrapText="1"/>
    </xf>
    <xf numFmtId="4" fontId="62" fillId="0" borderId="18" xfId="21" applyNumberFormat="1" applyFont="1" applyBorder="1"/>
    <xf numFmtId="4" fontId="52" fillId="13" borderId="6" xfId="21" applyNumberFormat="1" applyFont="1" applyFill="1" applyBorder="1" applyAlignment="1" applyProtection="1">
      <alignment horizontal="right" vertical="center" wrapText="1"/>
      <protection locked="0"/>
    </xf>
    <xf numFmtId="0" fontId="48" fillId="0" borderId="0" xfId="4" applyNumberFormat="1" applyFont="1" applyFill="1" applyBorder="1" applyAlignment="1" applyProtection="1">
      <alignment horizontal="left"/>
      <protection locked="0"/>
    </xf>
    <xf numFmtId="49" fontId="84" fillId="19" borderId="5" xfId="4" applyNumberFormat="1" applyFont="1" applyFill="1" applyBorder="1" applyAlignment="1" applyProtection="1">
      <alignment horizontal="center" vertical="center" wrapText="1"/>
      <protection locked="0"/>
    </xf>
    <xf numFmtId="49" fontId="84" fillId="19" borderId="5" xfId="4" applyNumberFormat="1" applyFont="1" applyFill="1" applyBorder="1" applyAlignment="1" applyProtection="1">
      <alignment horizontal="left" vertical="center" wrapText="1"/>
      <protection locked="0"/>
    </xf>
    <xf numFmtId="49" fontId="84" fillId="19" borderId="5" xfId="4" applyNumberFormat="1" applyFont="1" applyFill="1" applyBorder="1" applyAlignment="1" applyProtection="1">
      <alignment horizontal="right" vertical="center" wrapText="1"/>
      <protection locked="0"/>
    </xf>
    <xf numFmtId="49" fontId="85" fillId="18" borderId="129" xfId="4" applyNumberFormat="1" applyFont="1" applyFill="1" applyBorder="1" applyAlignment="1" applyProtection="1">
      <alignment horizontal="center" vertical="center" wrapText="1"/>
      <protection locked="0"/>
    </xf>
    <xf numFmtId="49" fontId="85" fillId="20" borderId="5" xfId="4" applyNumberFormat="1" applyFont="1" applyFill="1" applyBorder="1" applyAlignment="1" applyProtection="1">
      <alignment horizontal="center" vertical="center" wrapText="1"/>
      <protection locked="0"/>
    </xf>
    <xf numFmtId="49" fontId="50" fillId="20" borderId="5" xfId="4" applyNumberFormat="1" applyFont="1" applyFill="1" applyBorder="1" applyAlignment="1" applyProtection="1">
      <alignment horizontal="left" vertical="center" wrapText="1"/>
      <protection locked="0"/>
    </xf>
    <xf numFmtId="49" fontId="50" fillId="20" borderId="5" xfId="4" applyNumberFormat="1" applyFont="1" applyFill="1" applyBorder="1" applyAlignment="1" applyProtection="1">
      <alignment horizontal="right" vertical="center" wrapText="1"/>
      <protection locked="0"/>
    </xf>
    <xf numFmtId="49" fontId="50" fillId="18" borderId="129" xfId="4" applyNumberFormat="1" applyFont="1" applyFill="1" applyBorder="1" applyAlignment="1" applyProtection="1">
      <alignment horizontal="center" vertical="center" wrapText="1"/>
      <protection locked="0"/>
    </xf>
    <xf numFmtId="49" fontId="50" fillId="18" borderId="5" xfId="4" applyNumberFormat="1" applyFont="1" applyFill="1" applyBorder="1" applyAlignment="1" applyProtection="1">
      <alignment horizontal="center" vertical="center" wrapText="1"/>
      <protection locked="0"/>
    </xf>
    <xf numFmtId="49" fontId="50" fillId="18" borderId="5" xfId="4" applyNumberFormat="1" applyFont="1" applyFill="1" applyBorder="1" applyAlignment="1" applyProtection="1">
      <alignment horizontal="left" vertical="center" wrapText="1"/>
      <protection locked="0"/>
    </xf>
    <xf numFmtId="49" fontId="50" fillId="18" borderId="5" xfId="4" applyNumberFormat="1" applyFont="1" applyFill="1" applyBorder="1" applyAlignment="1" applyProtection="1">
      <alignment horizontal="right" vertical="center" wrapText="1"/>
      <protection locked="0"/>
    </xf>
    <xf numFmtId="49" fontId="50" fillId="20" borderId="5" xfId="4" applyNumberFormat="1" applyFont="1" applyFill="1" applyBorder="1" applyAlignment="1" applyProtection="1">
      <alignment horizontal="center" vertical="center" wrapText="1"/>
      <protection locked="0"/>
    </xf>
    <xf numFmtId="49" fontId="6" fillId="18" borderId="5" xfId="4" applyNumberFormat="1" applyFont="1" applyFill="1" applyBorder="1" applyAlignment="1" applyProtection="1">
      <alignment horizontal="center" vertical="center" wrapText="1"/>
      <protection locked="0"/>
    </xf>
    <xf numFmtId="49" fontId="45" fillId="18" borderId="44" xfId="4" applyNumberFormat="1" applyFont="1" applyFill="1" applyBorder="1" applyAlignment="1" applyProtection="1">
      <alignment horizontal="right" vertical="center" wrapText="1"/>
      <protection locked="0"/>
    </xf>
    <xf numFmtId="168" fontId="52" fillId="15" borderId="106" xfId="21" applyNumberFormat="1" applyFont="1" applyFill="1" applyBorder="1" applyAlignment="1" applyProtection="1">
      <alignment horizontal="right" vertical="center" wrapText="1"/>
      <protection locked="0"/>
    </xf>
    <xf numFmtId="168" fontId="52" fillId="13" borderId="106" xfId="21" applyNumberFormat="1" applyFont="1" applyFill="1" applyBorder="1" applyAlignment="1" applyProtection="1">
      <alignment horizontal="right" vertical="center" wrapText="1"/>
      <protection locked="0"/>
    </xf>
    <xf numFmtId="49" fontId="49" fillId="18" borderId="5" xfId="4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4" applyNumberFormat="1" applyFont="1" applyFill="1" applyBorder="1" applyAlignment="1" applyProtection="1">
      <alignment horizontal="left" vertical="top"/>
      <protection locked="0"/>
    </xf>
    <xf numFmtId="49" fontId="49" fillId="18" borderId="0" xfId="4" applyNumberFormat="1" applyFont="1" applyFill="1" applyAlignment="1" applyProtection="1">
      <alignment horizontal="left" vertical="top" wrapText="1"/>
      <protection locked="0"/>
    </xf>
    <xf numFmtId="0" fontId="49" fillId="0" borderId="0" xfId="4" applyNumberFormat="1" applyFont="1" applyFill="1" applyBorder="1" applyAlignment="1" applyProtection="1">
      <alignment horizontal="left" vertical="top"/>
      <protection locked="0"/>
    </xf>
    <xf numFmtId="49" fontId="45" fillId="18" borderId="5" xfId="4" applyNumberFormat="1" applyFont="1" applyFill="1" applyBorder="1" applyAlignment="1" applyProtection="1">
      <alignment horizontal="right" vertical="center" wrapText="1"/>
      <protection locked="0"/>
    </xf>
    <xf numFmtId="0" fontId="8" fillId="0" borderId="31" xfId="1" applyFont="1" applyBorder="1" applyAlignment="1">
      <alignment horizontal="right"/>
    </xf>
    <xf numFmtId="0" fontId="7" fillId="0" borderId="0" xfId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/>
    </xf>
    <xf numFmtId="49" fontId="16" fillId="0" borderId="27" xfId="1" applyNumberFormat="1" applyFont="1" applyBorder="1" applyAlignment="1">
      <alignment horizontal="left" vertical="center"/>
    </xf>
    <xf numFmtId="49" fontId="16" fillId="0" borderId="28" xfId="1" applyNumberFormat="1" applyFont="1" applyBorder="1" applyAlignment="1">
      <alignment horizontal="left" vertical="center"/>
    </xf>
    <xf numFmtId="49" fontId="16" fillId="0" borderId="27" xfId="1" applyNumberFormat="1" applyFont="1" applyBorder="1" applyAlignment="1">
      <alignment horizontal="center" vertical="center"/>
    </xf>
    <xf numFmtId="49" fontId="16" fillId="0" borderId="28" xfId="1" applyNumberFormat="1" applyFont="1" applyBorder="1" applyAlignment="1">
      <alignment horizontal="center" vertical="center"/>
    </xf>
    <xf numFmtId="49" fontId="16" fillId="0" borderId="11" xfId="1" applyNumberFormat="1" applyFont="1" applyBorder="1" applyAlignment="1">
      <alignment horizontal="left" vertical="center"/>
    </xf>
    <xf numFmtId="49" fontId="16" fillId="0" borderId="30" xfId="1" applyNumberFormat="1" applyFont="1" applyBorder="1" applyAlignment="1">
      <alignment horizontal="left" vertical="center"/>
    </xf>
    <xf numFmtId="0" fontId="23" fillId="0" borderId="34" xfId="37" applyFont="1" applyFill="1" applyBorder="1" applyAlignment="1">
      <alignment horizontal="center" vertical="center" wrapText="1"/>
    </xf>
    <xf numFmtId="0" fontId="23" fillId="0" borderId="38" xfId="37" applyFont="1" applyFill="1" applyBorder="1" applyAlignment="1">
      <alignment horizontal="center" vertical="center" wrapText="1"/>
    </xf>
    <xf numFmtId="43" fontId="23" fillId="0" borderId="34" xfId="37" applyNumberFormat="1" applyFont="1" applyFill="1" applyBorder="1" applyAlignment="1">
      <alignment horizontal="center" vertical="center" wrapText="1"/>
    </xf>
    <xf numFmtId="43" fontId="23" fillId="0" borderId="38" xfId="37" applyNumberFormat="1" applyFont="1" applyFill="1" applyBorder="1" applyAlignment="1">
      <alignment horizontal="center" vertical="center" wrapText="1"/>
    </xf>
    <xf numFmtId="43" fontId="23" fillId="10" borderId="0" xfId="37" applyNumberFormat="1" applyFont="1" applyFill="1" applyBorder="1" applyAlignment="1">
      <alignment horizontal="center" vertical="center" wrapText="1"/>
    </xf>
    <xf numFmtId="0" fontId="79" fillId="0" borderId="81" xfId="37" applyFont="1" applyBorder="1" applyAlignment="1">
      <alignment horizontal="right" vertical="center"/>
    </xf>
    <xf numFmtId="0" fontId="79" fillId="0" borderId="82" xfId="37" applyFont="1" applyBorder="1" applyAlignment="1">
      <alignment horizontal="right" vertical="center"/>
    </xf>
    <xf numFmtId="0" fontId="79" fillId="0" borderId="92" xfId="37" applyFont="1" applyBorder="1" applyAlignment="1">
      <alignment horizontal="right" vertical="center"/>
    </xf>
    <xf numFmtId="43" fontId="23" fillId="10" borderId="34" xfId="37" applyNumberFormat="1" applyFont="1" applyFill="1" applyBorder="1" applyAlignment="1">
      <alignment horizontal="center" vertical="center" wrapText="1"/>
    </xf>
    <xf numFmtId="43" fontId="23" fillId="10" borderId="38" xfId="37" applyNumberFormat="1" applyFont="1" applyFill="1" applyBorder="1" applyAlignment="1">
      <alignment horizontal="center" vertical="center" wrapText="1"/>
    </xf>
    <xf numFmtId="0" fontId="25" fillId="10" borderId="25" xfId="37" applyFont="1" applyFill="1" applyBorder="1" applyAlignment="1">
      <alignment horizontal="center" vertical="top" wrapText="1"/>
    </xf>
    <xf numFmtId="0" fontId="25" fillId="10" borderId="70" xfId="37" applyFont="1" applyFill="1" applyBorder="1" applyAlignment="1">
      <alignment horizontal="center" vertical="top" wrapText="1"/>
    </xf>
    <xf numFmtId="0" fontId="25" fillId="10" borderId="38" xfId="37" applyFont="1" applyFill="1" applyBorder="1" applyAlignment="1">
      <alignment horizontal="center" vertical="top" wrapText="1"/>
    </xf>
    <xf numFmtId="0" fontId="27" fillId="0" borderId="25" xfId="37" applyFont="1" applyBorder="1" applyAlignment="1">
      <alignment horizontal="center" vertical="top" wrapText="1"/>
    </xf>
    <xf numFmtId="0" fontId="27" fillId="0" borderId="19" xfId="37" applyFont="1" applyBorder="1" applyAlignment="1">
      <alignment horizontal="center" vertical="top" wrapText="1"/>
    </xf>
    <xf numFmtId="0" fontId="26" fillId="0" borderId="25" xfId="37" applyFont="1" applyBorder="1" applyAlignment="1">
      <alignment horizontal="center" vertical="top" wrapText="1"/>
    </xf>
    <xf numFmtId="0" fontId="26" fillId="0" borderId="19" xfId="37" applyFont="1" applyBorder="1" applyAlignment="1">
      <alignment horizontal="center" vertical="top" wrapText="1"/>
    </xf>
    <xf numFmtId="0" fontId="27" fillId="0" borderId="70" xfId="37" applyFont="1" applyBorder="1" applyAlignment="1">
      <alignment horizontal="center" vertical="top" wrapText="1"/>
    </xf>
    <xf numFmtId="0" fontId="23" fillId="10" borderId="25" xfId="37" applyFont="1" applyFill="1" applyBorder="1" applyAlignment="1">
      <alignment horizontal="center" vertical="top" wrapText="1"/>
    </xf>
    <xf numFmtId="0" fontId="23" fillId="10" borderId="70" xfId="37" applyFont="1" applyFill="1" applyBorder="1" applyAlignment="1">
      <alignment horizontal="center" vertical="top" wrapText="1"/>
    </xf>
    <xf numFmtId="0" fontId="27" fillId="10" borderId="25" xfId="37" applyFont="1" applyFill="1" applyBorder="1" applyAlignment="1">
      <alignment horizontal="center" vertical="top" wrapText="1"/>
    </xf>
    <xf numFmtId="0" fontId="27" fillId="10" borderId="70" xfId="37" applyFont="1" applyFill="1" applyBorder="1" applyAlignment="1">
      <alignment horizontal="center" vertical="top" wrapText="1"/>
    </xf>
    <xf numFmtId="0" fontId="27" fillId="10" borderId="19" xfId="37" applyFont="1" applyFill="1" applyBorder="1" applyAlignment="1">
      <alignment horizontal="center" vertical="top" wrapText="1"/>
    </xf>
    <xf numFmtId="0" fontId="6" fillId="0" borderId="0" xfId="1" applyFont="1" applyAlignment="1">
      <alignment horizontal="left" vertical="top" wrapText="1"/>
    </xf>
    <xf numFmtId="0" fontId="22" fillId="0" borderId="0" xfId="37" applyFont="1" applyAlignment="1">
      <alignment horizontal="center" vertical="top" wrapText="1"/>
    </xf>
    <xf numFmtId="0" fontId="22" fillId="0" borderId="0" xfId="37" applyFont="1" applyBorder="1" applyAlignment="1">
      <alignment horizontal="left" vertical="center"/>
    </xf>
    <xf numFmtId="43" fontId="23" fillId="0" borderId="39" xfId="37" applyNumberFormat="1" applyFont="1" applyFill="1" applyBorder="1" applyAlignment="1">
      <alignment horizontal="center" vertical="center" wrapText="1"/>
    </xf>
    <xf numFmtId="0" fontId="26" fillId="0" borderId="38" xfId="37" applyFont="1" applyBorder="1" applyAlignment="1">
      <alignment horizontal="center" vertical="top" wrapText="1"/>
    </xf>
    <xf numFmtId="0" fontId="22" fillId="0" borderId="0" xfId="37" applyFont="1" applyAlignment="1">
      <alignment horizontal="center" wrapText="1"/>
    </xf>
    <xf numFmtId="0" fontId="22" fillId="0" borderId="33" xfId="37" applyFont="1" applyBorder="1" applyAlignment="1">
      <alignment horizontal="center"/>
    </xf>
    <xf numFmtId="0" fontId="22" fillId="0" borderId="0" xfId="37" applyFont="1" applyBorder="1" applyAlignment="1">
      <alignment horizontal="center"/>
    </xf>
    <xf numFmtId="43" fontId="23" fillId="0" borderId="35" xfId="37" applyNumberFormat="1" applyFont="1" applyFill="1" applyBorder="1" applyAlignment="1">
      <alignment horizontal="center" vertical="center" wrapText="1"/>
    </xf>
    <xf numFmtId="43" fontId="23" fillId="0" borderId="36" xfId="37" applyNumberFormat="1" applyFont="1" applyFill="1" applyBorder="1" applyAlignment="1">
      <alignment horizontal="center" vertical="center" wrapText="1"/>
    </xf>
    <xf numFmtId="43" fontId="23" fillId="0" borderId="37" xfId="37" applyNumberFormat="1" applyFont="1" applyFill="1" applyBorder="1" applyAlignment="1">
      <alignment horizontal="center" vertical="center" wrapText="1"/>
    </xf>
    <xf numFmtId="0" fontId="44" fillId="11" borderId="110" xfId="35" applyFont="1" applyFill="1" applyBorder="1" applyAlignment="1">
      <alignment horizontal="center" vertical="top" wrapText="1"/>
    </xf>
    <xf numFmtId="0" fontId="44" fillId="11" borderId="68" xfId="35" applyFont="1" applyFill="1" applyBorder="1" applyAlignment="1">
      <alignment horizontal="center" vertical="top" wrapText="1"/>
    </xf>
    <xf numFmtId="0" fontId="4" fillId="0" borderId="0" xfId="35" applyFont="1" applyAlignment="1">
      <alignment horizontal="left" vertical="top" wrapText="1"/>
    </xf>
    <xf numFmtId="0" fontId="4" fillId="0" borderId="0" xfId="35" applyFont="1" applyAlignment="1">
      <alignment horizontal="left" vertical="top"/>
    </xf>
    <xf numFmtId="0" fontId="33" fillId="0" borderId="0" xfId="35" applyFont="1" applyBorder="1" applyAlignment="1">
      <alignment horizontal="center" vertical="center"/>
    </xf>
    <xf numFmtId="0" fontId="36" fillId="0" borderId="47" xfId="35" applyFont="1" applyBorder="1" applyAlignment="1">
      <alignment horizontal="left" vertical="center" wrapText="1"/>
    </xf>
    <xf numFmtId="0" fontId="39" fillId="0" borderId="103" xfId="35" applyFont="1" applyBorder="1" applyAlignment="1">
      <alignment horizontal="left" vertical="center" wrapText="1"/>
    </xf>
    <xf numFmtId="0" fontId="30" fillId="0" borderId="116" xfId="35" applyFont="1" applyFill="1" applyBorder="1" applyAlignment="1">
      <alignment horizontal="center" vertical="top" wrapText="1"/>
    </xf>
    <xf numFmtId="0" fontId="30" fillId="0" borderId="117" xfId="35" applyFont="1" applyFill="1" applyBorder="1" applyAlignment="1">
      <alignment horizontal="center" vertical="top" wrapText="1"/>
    </xf>
    <xf numFmtId="0" fontId="30" fillId="0" borderId="118" xfId="35" applyFont="1" applyFill="1" applyBorder="1" applyAlignment="1">
      <alignment horizontal="center" vertical="top" wrapText="1"/>
    </xf>
    <xf numFmtId="0" fontId="32" fillId="0" borderId="0" xfId="35" applyFont="1" applyBorder="1" applyAlignment="1">
      <alignment horizontal="left" vertical="center" wrapText="1"/>
    </xf>
    <xf numFmtId="0" fontId="32" fillId="0" borderId="25" xfId="35" applyFont="1" applyBorder="1" applyAlignment="1">
      <alignment horizontal="center" vertical="center" wrapText="1"/>
    </xf>
    <xf numFmtId="0" fontId="32" fillId="0" borderId="21" xfId="35" applyFont="1" applyBorder="1" applyAlignment="1">
      <alignment horizontal="center" vertical="center" wrapText="1"/>
    </xf>
    <xf numFmtId="0" fontId="41" fillId="10" borderId="110" xfId="35" applyFont="1" applyFill="1" applyBorder="1" applyAlignment="1">
      <alignment horizontal="center" vertical="center" wrapText="1"/>
    </xf>
    <xf numFmtId="0" fontId="41" fillId="10" borderId="115" xfId="35" applyFont="1" applyFill="1" applyBorder="1" applyAlignment="1">
      <alignment horizontal="center" vertical="center" wrapText="1"/>
    </xf>
    <xf numFmtId="0" fontId="47" fillId="0" borderId="78" xfId="35" applyFont="1" applyBorder="1" applyAlignment="1">
      <alignment horizontal="center" vertical="center" wrapText="1"/>
    </xf>
    <xf numFmtId="0" fontId="32" fillId="0" borderId="64" xfId="35" applyFont="1" applyBorder="1" applyAlignment="1">
      <alignment horizontal="left" vertical="top" wrapText="1"/>
    </xf>
    <xf numFmtId="0" fontId="32" fillId="0" borderId="63" xfId="35" applyFont="1" applyBorder="1" applyAlignment="1">
      <alignment horizontal="left" vertical="top" wrapText="1"/>
    </xf>
    <xf numFmtId="0" fontId="41" fillId="10" borderId="25" xfId="35" applyFont="1" applyFill="1" applyBorder="1" applyAlignment="1">
      <alignment horizontal="center" vertical="top" wrapText="1"/>
    </xf>
    <xf numFmtId="0" fontId="41" fillId="10" borderId="19" xfId="35" applyFont="1" applyFill="1" applyBorder="1" applyAlignment="1">
      <alignment horizontal="center" vertical="top" wrapText="1"/>
    </xf>
    <xf numFmtId="0" fontId="32" fillId="0" borderId="67" xfId="35" applyFont="1" applyFill="1" applyBorder="1" applyAlignment="1">
      <alignment horizontal="left" vertical="center" wrapText="1"/>
    </xf>
    <xf numFmtId="0" fontId="30" fillId="10" borderId="54" xfId="35" applyFont="1" applyFill="1" applyBorder="1" applyAlignment="1">
      <alignment horizontal="center" vertical="top" wrapText="1"/>
    </xf>
    <xf numFmtId="0" fontId="30" fillId="10" borderId="117" xfId="35" applyFont="1" applyFill="1" applyBorder="1" applyAlignment="1">
      <alignment horizontal="center" vertical="top" wrapText="1"/>
    </xf>
    <xf numFmtId="0" fontId="30" fillId="10" borderId="62" xfId="35" applyFont="1" applyFill="1" applyBorder="1" applyAlignment="1">
      <alignment horizontal="center" vertical="top" wrapText="1"/>
    </xf>
    <xf numFmtId="0" fontId="32" fillId="0" borderId="103" xfId="35" applyFont="1" applyFill="1" applyBorder="1" applyAlignment="1">
      <alignment horizontal="left" vertical="center" wrapText="1"/>
    </xf>
    <xf numFmtId="0" fontId="30" fillId="0" borderId="116" xfId="35" applyFont="1" applyFill="1" applyBorder="1" applyAlignment="1">
      <alignment horizontal="left" vertical="top" wrapText="1"/>
    </xf>
    <xf numFmtId="0" fontId="30" fillId="0" borderId="62" xfId="35" applyFont="1" applyFill="1" applyBorder="1" applyAlignment="1">
      <alignment horizontal="left" vertical="top" wrapText="1"/>
    </xf>
    <xf numFmtId="0" fontId="30" fillId="0" borderId="25" xfId="35" applyFont="1" applyFill="1" applyBorder="1" applyAlignment="1">
      <alignment horizontal="center" vertical="top" wrapText="1"/>
    </xf>
    <xf numFmtId="0" fontId="30" fillId="0" borderId="19" xfId="35" applyFont="1" applyFill="1" applyBorder="1" applyAlignment="1">
      <alignment horizontal="center" vertical="top" wrapText="1"/>
    </xf>
    <xf numFmtId="0" fontId="32" fillId="0" borderId="69" xfId="35" applyFont="1" applyFill="1" applyBorder="1" applyAlignment="1">
      <alignment horizontal="center" vertical="center" wrapText="1"/>
    </xf>
    <xf numFmtId="0" fontId="32" fillId="0" borderId="110" xfId="35" applyFont="1" applyFill="1" applyBorder="1" applyAlignment="1">
      <alignment horizontal="center" vertical="center" wrapText="1"/>
    </xf>
    <xf numFmtId="0" fontId="30" fillId="0" borderId="25" xfId="35" applyFont="1" applyBorder="1" applyAlignment="1">
      <alignment horizontal="center" vertical="top" wrapText="1"/>
    </xf>
    <xf numFmtId="0" fontId="30" fillId="0" borderId="19" xfId="35" applyFont="1" applyBorder="1" applyAlignment="1">
      <alignment horizontal="center" vertical="top" wrapText="1"/>
    </xf>
    <xf numFmtId="0" fontId="36" fillId="0" borderId="126" xfId="35" applyFont="1" applyBorder="1" applyAlignment="1">
      <alignment horizontal="right" vertical="center" wrapText="1"/>
    </xf>
    <xf numFmtId="0" fontId="36" fillId="0" borderId="76" xfId="35" applyFont="1" applyBorder="1" applyAlignment="1">
      <alignment horizontal="right" vertical="center" wrapText="1"/>
    </xf>
    <xf numFmtId="0" fontId="36" fillId="0" borderId="77" xfId="35" applyFont="1" applyBorder="1" applyAlignment="1">
      <alignment horizontal="right" vertical="center" wrapText="1"/>
    </xf>
    <xf numFmtId="0" fontId="37" fillId="0" borderId="57" xfId="35" applyFont="1" applyBorder="1" applyAlignment="1">
      <alignment horizontal="center" vertical="center" wrapText="1"/>
    </xf>
    <xf numFmtId="0" fontId="37" fillId="0" borderId="64" xfId="35" applyFont="1" applyBorder="1" applyAlignment="1">
      <alignment horizontal="center" vertical="center" wrapText="1"/>
    </xf>
    <xf numFmtId="0" fontId="37" fillId="0" borderId="40" xfId="35" applyFont="1" applyBorder="1" applyAlignment="1">
      <alignment horizontal="center" vertical="center" wrapText="1"/>
    </xf>
    <xf numFmtId="0" fontId="32" fillId="0" borderId="79" xfId="35" applyFont="1" applyBorder="1" applyAlignment="1">
      <alignment horizontal="left" vertical="center" wrapText="1"/>
    </xf>
    <xf numFmtId="0" fontId="44" fillId="11" borderId="130" xfId="35" applyFont="1" applyFill="1" applyBorder="1" applyAlignment="1">
      <alignment horizontal="center" vertical="top" wrapText="1"/>
    </xf>
    <xf numFmtId="0" fontId="36" fillId="0" borderId="82" xfId="35" applyFont="1" applyBorder="1" applyAlignment="1">
      <alignment horizontal="left" vertical="center" wrapText="1"/>
    </xf>
    <xf numFmtId="0" fontId="32" fillId="0" borderId="90" xfId="35" applyFont="1" applyBorder="1" applyAlignment="1">
      <alignment horizontal="left" vertical="center" wrapText="1"/>
    </xf>
    <xf numFmtId="0" fontId="37" fillId="0" borderId="57" xfId="35" applyFont="1" applyBorder="1" applyAlignment="1">
      <alignment horizontal="right" vertical="center" wrapText="1"/>
    </xf>
    <xf numFmtId="0" fontId="37" fillId="0" borderId="64" xfId="35" applyFont="1" applyBorder="1" applyAlignment="1">
      <alignment horizontal="right" vertical="center" wrapText="1"/>
    </xf>
    <xf numFmtId="0" fontId="37" fillId="0" borderId="63" xfId="35" applyFont="1" applyBorder="1" applyAlignment="1">
      <alignment horizontal="right" vertical="center" wrapText="1"/>
    </xf>
    <xf numFmtId="0" fontId="46" fillId="0" borderId="0" xfId="21" applyFont="1" applyBorder="1" applyAlignment="1">
      <alignment horizontal="center" vertical="center"/>
    </xf>
    <xf numFmtId="49" fontId="63" fillId="13" borderId="21" xfId="21" applyNumberFormat="1" applyFont="1" applyFill="1" applyBorder="1" applyAlignment="1" applyProtection="1">
      <alignment horizontal="center" vertical="center" wrapText="1"/>
      <protection locked="0"/>
    </xf>
    <xf numFmtId="49" fontId="57" fillId="13" borderId="21" xfId="21" applyNumberFormat="1" applyFont="1" applyFill="1" applyBorder="1" applyAlignment="1" applyProtection="1">
      <alignment horizontal="center" vertical="center" wrapText="1"/>
      <protection locked="0"/>
    </xf>
    <xf numFmtId="49" fontId="57" fillId="13" borderId="19" xfId="21" applyNumberFormat="1" applyFont="1" applyFill="1" applyBorder="1" applyAlignment="1" applyProtection="1">
      <alignment horizontal="center" vertical="center" wrapText="1"/>
      <protection locked="0"/>
    </xf>
    <xf numFmtId="0" fontId="60" fillId="0" borderId="68" xfId="21" applyFont="1" applyBorder="1" applyAlignment="1">
      <alignment horizontal="center"/>
    </xf>
    <xf numFmtId="0" fontId="60" fillId="0" borderId="83" xfId="21" applyFont="1" applyBorder="1" applyAlignment="1">
      <alignment horizontal="center"/>
    </xf>
    <xf numFmtId="0" fontId="4" fillId="0" borderId="0" xfId="34" applyFont="1" applyBorder="1" applyAlignment="1">
      <alignment horizontal="right"/>
    </xf>
    <xf numFmtId="0" fontId="46" fillId="0" borderId="90" xfId="34" applyFont="1" applyBorder="1" applyAlignment="1">
      <alignment horizontal="center" vertical="center" wrapText="1"/>
    </xf>
    <xf numFmtId="0" fontId="78" fillId="0" borderId="25" xfId="37" quotePrefix="1" applyFont="1" applyBorder="1" applyAlignment="1">
      <alignment horizontal="center" vertical="top" wrapText="1"/>
    </xf>
  </cellXfs>
  <cellStyles count="39">
    <cellStyle name="ConditionalStyle_1" xfId="2"/>
    <cellStyle name="Excel Built-in Normal" xfId="3"/>
    <cellStyle name="Normalny" xfId="0" builtinId="0"/>
    <cellStyle name="Normalny 10" xfId="4"/>
    <cellStyle name="Normalny 11" xfId="5"/>
    <cellStyle name="Normalny 12" xfId="6"/>
    <cellStyle name="Normalny 13" xfId="7"/>
    <cellStyle name="Normalny 14" xfId="8"/>
    <cellStyle name="Normalny 15" xfId="9"/>
    <cellStyle name="Normalny 16" xfId="10"/>
    <cellStyle name="Normalny 17" xfId="11"/>
    <cellStyle name="Normalny 18" xfId="12"/>
    <cellStyle name="Normalny 19" xfId="13"/>
    <cellStyle name="Normalny 2" xfId="14"/>
    <cellStyle name="Normalny 2 2" xfId="15"/>
    <cellStyle name="Normalny 20" xfId="16"/>
    <cellStyle name="Normalny 20 2" xfId="17"/>
    <cellStyle name="Normalny 21" xfId="18"/>
    <cellStyle name="Normalny 22" xfId="19"/>
    <cellStyle name="Normalny 23" xfId="20"/>
    <cellStyle name="Normalny 3" xfId="21"/>
    <cellStyle name="Normalny 3 2" xfId="22"/>
    <cellStyle name="Normalny 4" xfId="23"/>
    <cellStyle name="Normalny 4 2" xfId="24"/>
    <cellStyle name="Normalny 5" xfId="25"/>
    <cellStyle name="Normalny 5 2" xfId="26"/>
    <cellStyle name="Normalny 5 3" xfId="27"/>
    <cellStyle name="Normalny 5 3 2" xfId="28"/>
    <cellStyle name="Normalny 6" xfId="29"/>
    <cellStyle name="Normalny 7" xfId="30"/>
    <cellStyle name="Normalny 7 2" xfId="31"/>
    <cellStyle name="Normalny 8" xfId="32"/>
    <cellStyle name="Normalny 9" xfId="33"/>
    <cellStyle name="Normalny_Przedsiewzięcia FS Zbiorcze 2" xfId="34"/>
    <cellStyle name="Normalny_załaczniki maj" xfId="35"/>
    <cellStyle name="Normalny_załaczniki maj_sołectwa - podział środków 2010" xfId="36"/>
    <cellStyle name="Normalny_Załączniki budżet 2010" xfId="37"/>
    <cellStyle name="Normalny_Zeszyt1" xfId="1"/>
    <cellStyle name="Walutowy_Załączniki budżet 2010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showGridLines="0" topLeftCell="A142" workbookViewId="0">
      <selection activeCell="A3" sqref="A3"/>
    </sheetView>
  </sheetViews>
  <sheetFormatPr defaultRowHeight="12.75" x14ac:dyDescent="0.2"/>
  <cols>
    <col min="1" max="1" width="5.28515625" style="827" customWidth="1"/>
    <col min="2" max="2" width="8" style="827" customWidth="1"/>
    <col min="3" max="3" width="8.42578125" style="827" customWidth="1"/>
    <col min="4" max="4" width="34.7109375" style="827" customWidth="1"/>
    <col min="5" max="5" width="12.5703125" style="827" customWidth="1"/>
    <col min="6" max="6" width="10.28515625" style="827" customWidth="1"/>
    <col min="7" max="7" width="12.140625" style="827" customWidth="1"/>
    <col min="8" max="251" width="9.140625" style="827"/>
    <col min="252" max="252" width="2.140625" style="827" customWidth="1"/>
    <col min="253" max="253" width="8.7109375" style="827" customWidth="1"/>
    <col min="254" max="254" width="9.85546875" style="827" customWidth="1"/>
    <col min="255" max="255" width="1" style="827" customWidth="1"/>
    <col min="256" max="256" width="10.85546875" style="827" customWidth="1"/>
    <col min="257" max="257" width="54.5703125" style="827" customWidth="1"/>
    <col min="258" max="259" width="22.85546875" style="827" customWidth="1"/>
    <col min="260" max="260" width="9.85546875" style="827" customWidth="1"/>
    <col min="261" max="261" width="13" style="827" customWidth="1"/>
    <col min="262" max="262" width="1" style="827" customWidth="1"/>
    <col min="263" max="507" width="9.140625" style="827"/>
    <col min="508" max="508" width="2.140625" style="827" customWidth="1"/>
    <col min="509" max="509" width="8.7109375" style="827" customWidth="1"/>
    <col min="510" max="510" width="9.85546875" style="827" customWidth="1"/>
    <col min="511" max="511" width="1" style="827" customWidth="1"/>
    <col min="512" max="512" width="10.85546875" style="827" customWidth="1"/>
    <col min="513" max="513" width="54.5703125" style="827" customWidth="1"/>
    <col min="514" max="515" width="22.85546875" style="827" customWidth="1"/>
    <col min="516" max="516" width="9.85546875" style="827" customWidth="1"/>
    <col min="517" max="517" width="13" style="827" customWidth="1"/>
    <col min="518" max="518" width="1" style="827" customWidth="1"/>
    <col min="519" max="763" width="9.140625" style="827"/>
    <col min="764" max="764" width="2.140625" style="827" customWidth="1"/>
    <col min="765" max="765" width="8.7109375" style="827" customWidth="1"/>
    <col min="766" max="766" width="9.85546875" style="827" customWidth="1"/>
    <col min="767" max="767" width="1" style="827" customWidth="1"/>
    <col min="768" max="768" width="10.85546875" style="827" customWidth="1"/>
    <col min="769" max="769" width="54.5703125" style="827" customWidth="1"/>
    <col min="770" max="771" width="22.85546875" style="827" customWidth="1"/>
    <col min="772" max="772" width="9.85546875" style="827" customWidth="1"/>
    <col min="773" max="773" width="13" style="827" customWidth="1"/>
    <col min="774" max="774" width="1" style="827" customWidth="1"/>
    <col min="775" max="1019" width="9.140625" style="827"/>
    <col min="1020" max="1020" width="2.140625" style="827" customWidth="1"/>
    <col min="1021" max="1021" width="8.7109375" style="827" customWidth="1"/>
    <col min="1022" max="1022" width="9.85546875" style="827" customWidth="1"/>
    <col min="1023" max="1023" width="1" style="827" customWidth="1"/>
    <col min="1024" max="1024" width="10.85546875" style="827" customWidth="1"/>
    <col min="1025" max="1025" width="54.5703125" style="827" customWidth="1"/>
    <col min="1026" max="1027" width="22.85546875" style="827" customWidth="1"/>
    <col min="1028" max="1028" width="9.85546875" style="827" customWidth="1"/>
    <col min="1029" max="1029" width="13" style="827" customWidth="1"/>
    <col min="1030" max="1030" width="1" style="827" customWidth="1"/>
    <col min="1031" max="1275" width="9.140625" style="827"/>
    <col min="1276" max="1276" width="2.140625" style="827" customWidth="1"/>
    <col min="1277" max="1277" width="8.7109375" style="827" customWidth="1"/>
    <col min="1278" max="1278" width="9.85546875" style="827" customWidth="1"/>
    <col min="1279" max="1279" width="1" style="827" customWidth="1"/>
    <col min="1280" max="1280" width="10.85546875" style="827" customWidth="1"/>
    <col min="1281" max="1281" width="54.5703125" style="827" customWidth="1"/>
    <col min="1282" max="1283" width="22.85546875" style="827" customWidth="1"/>
    <col min="1284" max="1284" width="9.85546875" style="827" customWidth="1"/>
    <col min="1285" max="1285" width="13" style="827" customWidth="1"/>
    <col min="1286" max="1286" width="1" style="827" customWidth="1"/>
    <col min="1287" max="1531" width="9.140625" style="827"/>
    <col min="1532" max="1532" width="2.140625" style="827" customWidth="1"/>
    <col min="1533" max="1533" width="8.7109375" style="827" customWidth="1"/>
    <col min="1534" max="1534" width="9.85546875" style="827" customWidth="1"/>
    <col min="1535" max="1535" width="1" style="827" customWidth="1"/>
    <col min="1536" max="1536" width="10.85546875" style="827" customWidth="1"/>
    <col min="1537" max="1537" width="54.5703125" style="827" customWidth="1"/>
    <col min="1538" max="1539" width="22.85546875" style="827" customWidth="1"/>
    <col min="1540" max="1540" width="9.85546875" style="827" customWidth="1"/>
    <col min="1541" max="1541" width="13" style="827" customWidth="1"/>
    <col min="1542" max="1542" width="1" style="827" customWidth="1"/>
    <col min="1543" max="1787" width="9.140625" style="827"/>
    <col min="1788" max="1788" width="2.140625" style="827" customWidth="1"/>
    <col min="1789" max="1789" width="8.7109375" style="827" customWidth="1"/>
    <col min="1790" max="1790" width="9.85546875" style="827" customWidth="1"/>
    <col min="1791" max="1791" width="1" style="827" customWidth="1"/>
    <col min="1792" max="1792" width="10.85546875" style="827" customWidth="1"/>
    <col min="1793" max="1793" width="54.5703125" style="827" customWidth="1"/>
    <col min="1794" max="1795" width="22.85546875" style="827" customWidth="1"/>
    <col min="1796" max="1796" width="9.85546875" style="827" customWidth="1"/>
    <col min="1797" max="1797" width="13" style="827" customWidth="1"/>
    <col min="1798" max="1798" width="1" style="827" customWidth="1"/>
    <col min="1799" max="2043" width="9.140625" style="827"/>
    <col min="2044" max="2044" width="2.140625" style="827" customWidth="1"/>
    <col min="2045" max="2045" width="8.7109375" style="827" customWidth="1"/>
    <col min="2046" max="2046" width="9.85546875" style="827" customWidth="1"/>
    <col min="2047" max="2047" width="1" style="827" customWidth="1"/>
    <col min="2048" max="2048" width="10.85546875" style="827" customWidth="1"/>
    <col min="2049" max="2049" width="54.5703125" style="827" customWidth="1"/>
    <col min="2050" max="2051" width="22.85546875" style="827" customWidth="1"/>
    <col min="2052" max="2052" width="9.85546875" style="827" customWidth="1"/>
    <col min="2053" max="2053" width="13" style="827" customWidth="1"/>
    <col min="2054" max="2054" width="1" style="827" customWidth="1"/>
    <col min="2055" max="2299" width="9.140625" style="827"/>
    <col min="2300" max="2300" width="2.140625" style="827" customWidth="1"/>
    <col min="2301" max="2301" width="8.7109375" style="827" customWidth="1"/>
    <col min="2302" max="2302" width="9.85546875" style="827" customWidth="1"/>
    <col min="2303" max="2303" width="1" style="827" customWidth="1"/>
    <col min="2304" max="2304" width="10.85546875" style="827" customWidth="1"/>
    <col min="2305" max="2305" width="54.5703125" style="827" customWidth="1"/>
    <col min="2306" max="2307" width="22.85546875" style="827" customWidth="1"/>
    <col min="2308" max="2308" width="9.85546875" style="827" customWidth="1"/>
    <col min="2309" max="2309" width="13" style="827" customWidth="1"/>
    <col min="2310" max="2310" width="1" style="827" customWidth="1"/>
    <col min="2311" max="2555" width="9.140625" style="827"/>
    <col min="2556" max="2556" width="2.140625" style="827" customWidth="1"/>
    <col min="2557" max="2557" width="8.7109375" style="827" customWidth="1"/>
    <col min="2558" max="2558" width="9.85546875" style="827" customWidth="1"/>
    <col min="2559" max="2559" width="1" style="827" customWidth="1"/>
    <col min="2560" max="2560" width="10.85546875" style="827" customWidth="1"/>
    <col min="2561" max="2561" width="54.5703125" style="827" customWidth="1"/>
    <col min="2562" max="2563" width="22.85546875" style="827" customWidth="1"/>
    <col min="2564" max="2564" width="9.85546875" style="827" customWidth="1"/>
    <col min="2565" max="2565" width="13" style="827" customWidth="1"/>
    <col min="2566" max="2566" width="1" style="827" customWidth="1"/>
    <col min="2567" max="2811" width="9.140625" style="827"/>
    <col min="2812" max="2812" width="2.140625" style="827" customWidth="1"/>
    <col min="2813" max="2813" width="8.7109375" style="827" customWidth="1"/>
    <col min="2814" max="2814" width="9.85546875" style="827" customWidth="1"/>
    <col min="2815" max="2815" width="1" style="827" customWidth="1"/>
    <col min="2816" max="2816" width="10.85546875" style="827" customWidth="1"/>
    <col min="2817" max="2817" width="54.5703125" style="827" customWidth="1"/>
    <col min="2818" max="2819" width="22.85546875" style="827" customWidth="1"/>
    <col min="2820" max="2820" width="9.85546875" style="827" customWidth="1"/>
    <col min="2821" max="2821" width="13" style="827" customWidth="1"/>
    <col min="2822" max="2822" width="1" style="827" customWidth="1"/>
    <col min="2823" max="3067" width="9.140625" style="827"/>
    <col min="3068" max="3068" width="2.140625" style="827" customWidth="1"/>
    <col min="3069" max="3069" width="8.7109375" style="827" customWidth="1"/>
    <col min="3070" max="3070" width="9.85546875" style="827" customWidth="1"/>
    <col min="3071" max="3071" width="1" style="827" customWidth="1"/>
    <col min="3072" max="3072" width="10.85546875" style="827" customWidth="1"/>
    <col min="3073" max="3073" width="54.5703125" style="827" customWidth="1"/>
    <col min="3074" max="3075" width="22.85546875" style="827" customWidth="1"/>
    <col min="3076" max="3076" width="9.85546875" style="827" customWidth="1"/>
    <col min="3077" max="3077" width="13" style="827" customWidth="1"/>
    <col min="3078" max="3078" width="1" style="827" customWidth="1"/>
    <col min="3079" max="3323" width="9.140625" style="827"/>
    <col min="3324" max="3324" width="2.140625" style="827" customWidth="1"/>
    <col min="3325" max="3325" width="8.7109375" style="827" customWidth="1"/>
    <col min="3326" max="3326" width="9.85546875" style="827" customWidth="1"/>
    <col min="3327" max="3327" width="1" style="827" customWidth="1"/>
    <col min="3328" max="3328" width="10.85546875" style="827" customWidth="1"/>
    <col min="3329" max="3329" width="54.5703125" style="827" customWidth="1"/>
    <col min="3330" max="3331" width="22.85546875" style="827" customWidth="1"/>
    <col min="3332" max="3332" width="9.85546875" style="827" customWidth="1"/>
    <col min="3333" max="3333" width="13" style="827" customWidth="1"/>
    <col min="3334" max="3334" width="1" style="827" customWidth="1"/>
    <col min="3335" max="3579" width="9.140625" style="827"/>
    <col min="3580" max="3580" width="2.140625" style="827" customWidth="1"/>
    <col min="3581" max="3581" width="8.7109375" style="827" customWidth="1"/>
    <col min="3582" max="3582" width="9.85546875" style="827" customWidth="1"/>
    <col min="3583" max="3583" width="1" style="827" customWidth="1"/>
    <col min="3584" max="3584" width="10.85546875" style="827" customWidth="1"/>
    <col min="3585" max="3585" width="54.5703125" style="827" customWidth="1"/>
    <col min="3586" max="3587" width="22.85546875" style="827" customWidth="1"/>
    <col min="3588" max="3588" width="9.85546875" style="827" customWidth="1"/>
    <col min="3589" max="3589" width="13" style="827" customWidth="1"/>
    <col min="3590" max="3590" width="1" style="827" customWidth="1"/>
    <col min="3591" max="3835" width="9.140625" style="827"/>
    <col min="3836" max="3836" width="2.140625" style="827" customWidth="1"/>
    <col min="3837" max="3837" width="8.7109375" style="827" customWidth="1"/>
    <col min="3838" max="3838" width="9.85546875" style="827" customWidth="1"/>
    <col min="3839" max="3839" width="1" style="827" customWidth="1"/>
    <col min="3840" max="3840" width="10.85546875" style="827" customWidth="1"/>
    <col min="3841" max="3841" width="54.5703125" style="827" customWidth="1"/>
    <col min="3842" max="3843" width="22.85546875" style="827" customWidth="1"/>
    <col min="3844" max="3844" width="9.85546875" style="827" customWidth="1"/>
    <col min="3845" max="3845" width="13" style="827" customWidth="1"/>
    <col min="3846" max="3846" width="1" style="827" customWidth="1"/>
    <col min="3847" max="4091" width="9.140625" style="827"/>
    <col min="4092" max="4092" width="2.140625" style="827" customWidth="1"/>
    <col min="4093" max="4093" width="8.7109375" style="827" customWidth="1"/>
    <col min="4094" max="4094" width="9.85546875" style="827" customWidth="1"/>
    <col min="4095" max="4095" width="1" style="827" customWidth="1"/>
    <col min="4096" max="4096" width="10.85546875" style="827" customWidth="1"/>
    <col min="4097" max="4097" width="54.5703125" style="827" customWidth="1"/>
    <col min="4098" max="4099" width="22.85546875" style="827" customWidth="1"/>
    <col min="4100" max="4100" width="9.85546875" style="827" customWidth="1"/>
    <col min="4101" max="4101" width="13" style="827" customWidth="1"/>
    <col min="4102" max="4102" width="1" style="827" customWidth="1"/>
    <col min="4103" max="4347" width="9.140625" style="827"/>
    <col min="4348" max="4348" width="2.140625" style="827" customWidth="1"/>
    <col min="4349" max="4349" width="8.7109375" style="827" customWidth="1"/>
    <col min="4350" max="4350" width="9.85546875" style="827" customWidth="1"/>
    <col min="4351" max="4351" width="1" style="827" customWidth="1"/>
    <col min="4352" max="4352" width="10.85546875" style="827" customWidth="1"/>
    <col min="4353" max="4353" width="54.5703125" style="827" customWidth="1"/>
    <col min="4354" max="4355" width="22.85546875" style="827" customWidth="1"/>
    <col min="4356" max="4356" width="9.85546875" style="827" customWidth="1"/>
    <col min="4357" max="4357" width="13" style="827" customWidth="1"/>
    <col min="4358" max="4358" width="1" style="827" customWidth="1"/>
    <col min="4359" max="4603" width="9.140625" style="827"/>
    <col min="4604" max="4604" width="2.140625" style="827" customWidth="1"/>
    <col min="4605" max="4605" width="8.7109375" style="827" customWidth="1"/>
    <col min="4606" max="4606" width="9.85546875" style="827" customWidth="1"/>
    <col min="4607" max="4607" width="1" style="827" customWidth="1"/>
    <col min="4608" max="4608" width="10.85546875" style="827" customWidth="1"/>
    <col min="4609" max="4609" width="54.5703125" style="827" customWidth="1"/>
    <col min="4610" max="4611" width="22.85546875" style="827" customWidth="1"/>
    <col min="4612" max="4612" width="9.85546875" style="827" customWidth="1"/>
    <col min="4613" max="4613" width="13" style="827" customWidth="1"/>
    <col min="4614" max="4614" width="1" style="827" customWidth="1"/>
    <col min="4615" max="4859" width="9.140625" style="827"/>
    <col min="4860" max="4860" width="2.140625" style="827" customWidth="1"/>
    <col min="4861" max="4861" width="8.7109375" style="827" customWidth="1"/>
    <col min="4862" max="4862" width="9.85546875" style="827" customWidth="1"/>
    <col min="4863" max="4863" width="1" style="827" customWidth="1"/>
    <col min="4864" max="4864" width="10.85546875" style="827" customWidth="1"/>
    <col min="4865" max="4865" width="54.5703125" style="827" customWidth="1"/>
    <col min="4866" max="4867" width="22.85546875" style="827" customWidth="1"/>
    <col min="4868" max="4868" width="9.85546875" style="827" customWidth="1"/>
    <col min="4869" max="4869" width="13" style="827" customWidth="1"/>
    <col min="4870" max="4870" width="1" style="827" customWidth="1"/>
    <col min="4871" max="5115" width="9.140625" style="827"/>
    <col min="5116" max="5116" width="2.140625" style="827" customWidth="1"/>
    <col min="5117" max="5117" width="8.7109375" style="827" customWidth="1"/>
    <col min="5118" max="5118" width="9.85546875" style="827" customWidth="1"/>
    <col min="5119" max="5119" width="1" style="827" customWidth="1"/>
    <col min="5120" max="5120" width="10.85546875" style="827" customWidth="1"/>
    <col min="5121" max="5121" width="54.5703125" style="827" customWidth="1"/>
    <col min="5122" max="5123" width="22.85546875" style="827" customWidth="1"/>
    <col min="5124" max="5124" width="9.85546875" style="827" customWidth="1"/>
    <col min="5125" max="5125" width="13" style="827" customWidth="1"/>
    <col min="5126" max="5126" width="1" style="827" customWidth="1"/>
    <col min="5127" max="5371" width="9.140625" style="827"/>
    <col min="5372" max="5372" width="2.140625" style="827" customWidth="1"/>
    <col min="5373" max="5373" width="8.7109375" style="827" customWidth="1"/>
    <col min="5374" max="5374" width="9.85546875" style="827" customWidth="1"/>
    <col min="5375" max="5375" width="1" style="827" customWidth="1"/>
    <col min="5376" max="5376" width="10.85546875" style="827" customWidth="1"/>
    <col min="5377" max="5377" width="54.5703125" style="827" customWidth="1"/>
    <col min="5378" max="5379" width="22.85546875" style="827" customWidth="1"/>
    <col min="5380" max="5380" width="9.85546875" style="827" customWidth="1"/>
    <col min="5381" max="5381" width="13" style="827" customWidth="1"/>
    <col min="5382" max="5382" width="1" style="827" customWidth="1"/>
    <col min="5383" max="5627" width="9.140625" style="827"/>
    <col min="5628" max="5628" width="2.140625" style="827" customWidth="1"/>
    <col min="5629" max="5629" width="8.7109375" style="827" customWidth="1"/>
    <col min="5630" max="5630" width="9.85546875" style="827" customWidth="1"/>
    <col min="5631" max="5631" width="1" style="827" customWidth="1"/>
    <col min="5632" max="5632" width="10.85546875" style="827" customWidth="1"/>
    <col min="5633" max="5633" width="54.5703125" style="827" customWidth="1"/>
    <col min="5634" max="5635" width="22.85546875" style="827" customWidth="1"/>
    <col min="5636" max="5636" width="9.85546875" style="827" customWidth="1"/>
    <col min="5637" max="5637" width="13" style="827" customWidth="1"/>
    <col min="5638" max="5638" width="1" style="827" customWidth="1"/>
    <col min="5639" max="5883" width="9.140625" style="827"/>
    <col min="5884" max="5884" width="2.140625" style="827" customWidth="1"/>
    <col min="5885" max="5885" width="8.7109375" style="827" customWidth="1"/>
    <col min="5886" max="5886" width="9.85546875" style="827" customWidth="1"/>
    <col min="5887" max="5887" width="1" style="827" customWidth="1"/>
    <col min="5888" max="5888" width="10.85546875" style="827" customWidth="1"/>
    <col min="5889" max="5889" width="54.5703125" style="827" customWidth="1"/>
    <col min="5890" max="5891" width="22.85546875" style="827" customWidth="1"/>
    <col min="5892" max="5892" width="9.85546875" style="827" customWidth="1"/>
    <col min="5893" max="5893" width="13" style="827" customWidth="1"/>
    <col min="5894" max="5894" width="1" style="827" customWidth="1"/>
    <col min="5895" max="6139" width="9.140625" style="827"/>
    <col min="6140" max="6140" width="2.140625" style="827" customWidth="1"/>
    <col min="6141" max="6141" width="8.7109375" style="827" customWidth="1"/>
    <col min="6142" max="6142" width="9.85546875" style="827" customWidth="1"/>
    <col min="6143" max="6143" width="1" style="827" customWidth="1"/>
    <col min="6144" max="6144" width="10.85546875" style="827" customWidth="1"/>
    <col min="6145" max="6145" width="54.5703125" style="827" customWidth="1"/>
    <col min="6146" max="6147" width="22.85546875" style="827" customWidth="1"/>
    <col min="6148" max="6148" width="9.85546875" style="827" customWidth="1"/>
    <col min="6149" max="6149" width="13" style="827" customWidth="1"/>
    <col min="6150" max="6150" width="1" style="827" customWidth="1"/>
    <col min="6151" max="6395" width="9.140625" style="827"/>
    <col min="6396" max="6396" width="2.140625" style="827" customWidth="1"/>
    <col min="6397" max="6397" width="8.7109375" style="827" customWidth="1"/>
    <col min="6398" max="6398" width="9.85546875" style="827" customWidth="1"/>
    <col min="6399" max="6399" width="1" style="827" customWidth="1"/>
    <col min="6400" max="6400" width="10.85546875" style="827" customWidth="1"/>
    <col min="6401" max="6401" width="54.5703125" style="827" customWidth="1"/>
    <col min="6402" max="6403" width="22.85546875" style="827" customWidth="1"/>
    <col min="6404" max="6404" width="9.85546875" style="827" customWidth="1"/>
    <col min="6405" max="6405" width="13" style="827" customWidth="1"/>
    <col min="6406" max="6406" width="1" style="827" customWidth="1"/>
    <col min="6407" max="6651" width="9.140625" style="827"/>
    <col min="6652" max="6652" width="2.140625" style="827" customWidth="1"/>
    <col min="6653" max="6653" width="8.7109375" style="827" customWidth="1"/>
    <col min="6654" max="6654" width="9.85546875" style="827" customWidth="1"/>
    <col min="6655" max="6655" width="1" style="827" customWidth="1"/>
    <col min="6656" max="6656" width="10.85546875" style="827" customWidth="1"/>
    <col min="6657" max="6657" width="54.5703125" style="827" customWidth="1"/>
    <col min="6658" max="6659" width="22.85546875" style="827" customWidth="1"/>
    <col min="6660" max="6660" width="9.85546875" style="827" customWidth="1"/>
    <col min="6661" max="6661" width="13" style="827" customWidth="1"/>
    <col min="6662" max="6662" width="1" style="827" customWidth="1"/>
    <col min="6663" max="6907" width="9.140625" style="827"/>
    <col min="6908" max="6908" width="2.140625" style="827" customWidth="1"/>
    <col min="6909" max="6909" width="8.7109375" style="827" customWidth="1"/>
    <col min="6910" max="6910" width="9.85546875" style="827" customWidth="1"/>
    <col min="6911" max="6911" width="1" style="827" customWidth="1"/>
    <col min="6912" max="6912" width="10.85546875" style="827" customWidth="1"/>
    <col min="6913" max="6913" width="54.5703125" style="827" customWidth="1"/>
    <col min="6914" max="6915" width="22.85546875" style="827" customWidth="1"/>
    <col min="6916" max="6916" width="9.85546875" style="827" customWidth="1"/>
    <col min="6917" max="6917" width="13" style="827" customWidth="1"/>
    <col min="6918" max="6918" width="1" style="827" customWidth="1"/>
    <col min="6919" max="7163" width="9.140625" style="827"/>
    <col min="7164" max="7164" width="2.140625" style="827" customWidth="1"/>
    <col min="7165" max="7165" width="8.7109375" style="827" customWidth="1"/>
    <col min="7166" max="7166" width="9.85546875" style="827" customWidth="1"/>
    <col min="7167" max="7167" width="1" style="827" customWidth="1"/>
    <col min="7168" max="7168" width="10.85546875" style="827" customWidth="1"/>
    <col min="7169" max="7169" width="54.5703125" style="827" customWidth="1"/>
    <col min="7170" max="7171" width="22.85546875" style="827" customWidth="1"/>
    <col min="7172" max="7172" width="9.85546875" style="827" customWidth="1"/>
    <col min="7173" max="7173" width="13" style="827" customWidth="1"/>
    <col min="7174" max="7174" width="1" style="827" customWidth="1"/>
    <col min="7175" max="7419" width="9.140625" style="827"/>
    <col min="7420" max="7420" width="2.140625" style="827" customWidth="1"/>
    <col min="7421" max="7421" width="8.7109375" style="827" customWidth="1"/>
    <col min="7422" max="7422" width="9.85546875" style="827" customWidth="1"/>
    <col min="7423" max="7423" width="1" style="827" customWidth="1"/>
    <col min="7424" max="7424" width="10.85546875" style="827" customWidth="1"/>
    <col min="7425" max="7425" width="54.5703125" style="827" customWidth="1"/>
    <col min="7426" max="7427" width="22.85546875" style="827" customWidth="1"/>
    <col min="7428" max="7428" width="9.85546875" style="827" customWidth="1"/>
    <col min="7429" max="7429" width="13" style="827" customWidth="1"/>
    <col min="7430" max="7430" width="1" style="827" customWidth="1"/>
    <col min="7431" max="7675" width="9.140625" style="827"/>
    <col min="7676" max="7676" width="2.140625" style="827" customWidth="1"/>
    <col min="7677" max="7677" width="8.7109375" style="827" customWidth="1"/>
    <col min="7678" max="7678" width="9.85546875" style="827" customWidth="1"/>
    <col min="7679" max="7679" width="1" style="827" customWidth="1"/>
    <col min="7680" max="7680" width="10.85546875" style="827" customWidth="1"/>
    <col min="7681" max="7681" width="54.5703125" style="827" customWidth="1"/>
    <col min="7682" max="7683" width="22.85546875" style="827" customWidth="1"/>
    <col min="7684" max="7684" width="9.85546875" style="827" customWidth="1"/>
    <col min="7685" max="7685" width="13" style="827" customWidth="1"/>
    <col min="7686" max="7686" width="1" style="827" customWidth="1"/>
    <col min="7687" max="7931" width="9.140625" style="827"/>
    <col min="7932" max="7932" width="2.140625" style="827" customWidth="1"/>
    <col min="7933" max="7933" width="8.7109375" style="827" customWidth="1"/>
    <col min="7934" max="7934" width="9.85546875" style="827" customWidth="1"/>
    <col min="7935" max="7935" width="1" style="827" customWidth="1"/>
    <col min="7936" max="7936" width="10.85546875" style="827" customWidth="1"/>
    <col min="7937" max="7937" width="54.5703125" style="827" customWidth="1"/>
    <col min="7938" max="7939" width="22.85546875" style="827" customWidth="1"/>
    <col min="7940" max="7940" width="9.85546875" style="827" customWidth="1"/>
    <col min="7941" max="7941" width="13" style="827" customWidth="1"/>
    <col min="7942" max="7942" width="1" style="827" customWidth="1"/>
    <col min="7943" max="8187" width="9.140625" style="827"/>
    <col min="8188" max="8188" width="2.140625" style="827" customWidth="1"/>
    <col min="8189" max="8189" width="8.7109375" style="827" customWidth="1"/>
    <col min="8190" max="8190" width="9.85546875" style="827" customWidth="1"/>
    <col min="8191" max="8191" width="1" style="827" customWidth="1"/>
    <col min="8192" max="8192" width="10.85546875" style="827" customWidth="1"/>
    <col min="8193" max="8193" width="54.5703125" style="827" customWidth="1"/>
    <col min="8194" max="8195" width="22.85546875" style="827" customWidth="1"/>
    <col min="8196" max="8196" width="9.85546875" style="827" customWidth="1"/>
    <col min="8197" max="8197" width="13" style="827" customWidth="1"/>
    <col min="8198" max="8198" width="1" style="827" customWidth="1"/>
    <col min="8199" max="8443" width="9.140625" style="827"/>
    <col min="8444" max="8444" width="2.140625" style="827" customWidth="1"/>
    <col min="8445" max="8445" width="8.7109375" style="827" customWidth="1"/>
    <col min="8446" max="8446" width="9.85546875" style="827" customWidth="1"/>
    <col min="8447" max="8447" width="1" style="827" customWidth="1"/>
    <col min="8448" max="8448" width="10.85546875" style="827" customWidth="1"/>
    <col min="8449" max="8449" width="54.5703125" style="827" customWidth="1"/>
    <col min="8450" max="8451" width="22.85546875" style="827" customWidth="1"/>
    <col min="8452" max="8452" width="9.85546875" style="827" customWidth="1"/>
    <col min="8453" max="8453" width="13" style="827" customWidth="1"/>
    <col min="8454" max="8454" width="1" style="827" customWidth="1"/>
    <col min="8455" max="8699" width="9.140625" style="827"/>
    <col min="8700" max="8700" width="2.140625" style="827" customWidth="1"/>
    <col min="8701" max="8701" width="8.7109375" style="827" customWidth="1"/>
    <col min="8702" max="8702" width="9.85546875" style="827" customWidth="1"/>
    <col min="8703" max="8703" width="1" style="827" customWidth="1"/>
    <col min="8704" max="8704" width="10.85546875" style="827" customWidth="1"/>
    <col min="8705" max="8705" width="54.5703125" style="827" customWidth="1"/>
    <col min="8706" max="8707" width="22.85546875" style="827" customWidth="1"/>
    <col min="8708" max="8708" width="9.85546875" style="827" customWidth="1"/>
    <col min="8709" max="8709" width="13" style="827" customWidth="1"/>
    <col min="8710" max="8710" width="1" style="827" customWidth="1"/>
    <col min="8711" max="8955" width="9.140625" style="827"/>
    <col min="8956" max="8956" width="2.140625" style="827" customWidth="1"/>
    <col min="8957" max="8957" width="8.7109375" style="827" customWidth="1"/>
    <col min="8958" max="8958" width="9.85546875" style="827" customWidth="1"/>
    <col min="8959" max="8959" width="1" style="827" customWidth="1"/>
    <col min="8960" max="8960" width="10.85546875" style="827" customWidth="1"/>
    <col min="8961" max="8961" width="54.5703125" style="827" customWidth="1"/>
    <col min="8962" max="8963" width="22.85546875" style="827" customWidth="1"/>
    <col min="8964" max="8964" width="9.85546875" style="827" customWidth="1"/>
    <col min="8965" max="8965" width="13" style="827" customWidth="1"/>
    <col min="8966" max="8966" width="1" style="827" customWidth="1"/>
    <col min="8967" max="9211" width="9.140625" style="827"/>
    <col min="9212" max="9212" width="2.140625" style="827" customWidth="1"/>
    <col min="9213" max="9213" width="8.7109375" style="827" customWidth="1"/>
    <col min="9214" max="9214" width="9.85546875" style="827" customWidth="1"/>
    <col min="9215" max="9215" width="1" style="827" customWidth="1"/>
    <col min="9216" max="9216" width="10.85546875" style="827" customWidth="1"/>
    <col min="9217" max="9217" width="54.5703125" style="827" customWidth="1"/>
    <col min="9218" max="9219" width="22.85546875" style="827" customWidth="1"/>
    <col min="9220" max="9220" width="9.85546875" style="827" customWidth="1"/>
    <col min="9221" max="9221" width="13" style="827" customWidth="1"/>
    <col min="9222" max="9222" width="1" style="827" customWidth="1"/>
    <col min="9223" max="9467" width="9.140625" style="827"/>
    <col min="9468" max="9468" width="2.140625" style="827" customWidth="1"/>
    <col min="9469" max="9469" width="8.7109375" style="827" customWidth="1"/>
    <col min="9470" max="9470" width="9.85546875" style="827" customWidth="1"/>
    <col min="9471" max="9471" width="1" style="827" customWidth="1"/>
    <col min="9472" max="9472" width="10.85546875" style="827" customWidth="1"/>
    <col min="9473" max="9473" width="54.5703125" style="827" customWidth="1"/>
    <col min="9474" max="9475" width="22.85546875" style="827" customWidth="1"/>
    <col min="9476" max="9476" width="9.85546875" style="827" customWidth="1"/>
    <col min="9477" max="9477" width="13" style="827" customWidth="1"/>
    <col min="9478" max="9478" width="1" style="827" customWidth="1"/>
    <col min="9479" max="9723" width="9.140625" style="827"/>
    <col min="9724" max="9724" width="2.140625" style="827" customWidth="1"/>
    <col min="9725" max="9725" width="8.7109375" style="827" customWidth="1"/>
    <col min="9726" max="9726" width="9.85546875" style="827" customWidth="1"/>
    <col min="9727" max="9727" width="1" style="827" customWidth="1"/>
    <col min="9728" max="9728" width="10.85546875" style="827" customWidth="1"/>
    <col min="9729" max="9729" width="54.5703125" style="827" customWidth="1"/>
    <col min="9730" max="9731" width="22.85546875" style="827" customWidth="1"/>
    <col min="9732" max="9732" width="9.85546875" style="827" customWidth="1"/>
    <col min="9733" max="9733" width="13" style="827" customWidth="1"/>
    <col min="9734" max="9734" width="1" style="827" customWidth="1"/>
    <col min="9735" max="9979" width="9.140625" style="827"/>
    <col min="9980" max="9980" width="2.140625" style="827" customWidth="1"/>
    <col min="9981" max="9981" width="8.7109375" style="827" customWidth="1"/>
    <col min="9982" max="9982" width="9.85546875" style="827" customWidth="1"/>
    <col min="9983" max="9983" width="1" style="827" customWidth="1"/>
    <col min="9984" max="9984" width="10.85546875" style="827" customWidth="1"/>
    <col min="9985" max="9985" width="54.5703125" style="827" customWidth="1"/>
    <col min="9986" max="9987" width="22.85546875" style="827" customWidth="1"/>
    <col min="9988" max="9988" width="9.85546875" style="827" customWidth="1"/>
    <col min="9989" max="9989" width="13" style="827" customWidth="1"/>
    <col min="9990" max="9990" width="1" style="827" customWidth="1"/>
    <col min="9991" max="10235" width="9.140625" style="827"/>
    <col min="10236" max="10236" width="2.140625" style="827" customWidth="1"/>
    <col min="10237" max="10237" width="8.7109375" style="827" customWidth="1"/>
    <col min="10238" max="10238" width="9.85546875" style="827" customWidth="1"/>
    <col min="10239" max="10239" width="1" style="827" customWidth="1"/>
    <col min="10240" max="10240" width="10.85546875" style="827" customWidth="1"/>
    <col min="10241" max="10241" width="54.5703125" style="827" customWidth="1"/>
    <col min="10242" max="10243" width="22.85546875" style="827" customWidth="1"/>
    <col min="10244" max="10244" width="9.85546875" style="827" customWidth="1"/>
    <col min="10245" max="10245" width="13" style="827" customWidth="1"/>
    <col min="10246" max="10246" width="1" style="827" customWidth="1"/>
    <col min="10247" max="10491" width="9.140625" style="827"/>
    <col min="10492" max="10492" width="2.140625" style="827" customWidth="1"/>
    <col min="10493" max="10493" width="8.7109375" style="827" customWidth="1"/>
    <col min="10494" max="10494" width="9.85546875" style="827" customWidth="1"/>
    <col min="10495" max="10495" width="1" style="827" customWidth="1"/>
    <col min="10496" max="10496" width="10.85546875" style="827" customWidth="1"/>
    <col min="10497" max="10497" width="54.5703125" style="827" customWidth="1"/>
    <col min="10498" max="10499" width="22.85546875" style="827" customWidth="1"/>
    <col min="10500" max="10500" width="9.85546875" style="827" customWidth="1"/>
    <col min="10501" max="10501" width="13" style="827" customWidth="1"/>
    <col min="10502" max="10502" width="1" style="827" customWidth="1"/>
    <col min="10503" max="10747" width="9.140625" style="827"/>
    <col min="10748" max="10748" width="2.140625" style="827" customWidth="1"/>
    <col min="10749" max="10749" width="8.7109375" style="827" customWidth="1"/>
    <col min="10750" max="10750" width="9.85546875" style="827" customWidth="1"/>
    <col min="10751" max="10751" width="1" style="827" customWidth="1"/>
    <col min="10752" max="10752" width="10.85546875" style="827" customWidth="1"/>
    <col min="10753" max="10753" width="54.5703125" style="827" customWidth="1"/>
    <col min="10754" max="10755" width="22.85546875" style="827" customWidth="1"/>
    <col min="10756" max="10756" width="9.85546875" style="827" customWidth="1"/>
    <col min="10757" max="10757" width="13" style="827" customWidth="1"/>
    <col min="10758" max="10758" width="1" style="827" customWidth="1"/>
    <col min="10759" max="11003" width="9.140625" style="827"/>
    <col min="11004" max="11004" width="2.140625" style="827" customWidth="1"/>
    <col min="11005" max="11005" width="8.7109375" style="827" customWidth="1"/>
    <col min="11006" max="11006" width="9.85546875" style="827" customWidth="1"/>
    <col min="11007" max="11007" width="1" style="827" customWidth="1"/>
    <col min="11008" max="11008" width="10.85546875" style="827" customWidth="1"/>
    <col min="11009" max="11009" width="54.5703125" style="827" customWidth="1"/>
    <col min="11010" max="11011" width="22.85546875" style="827" customWidth="1"/>
    <col min="11012" max="11012" width="9.85546875" style="827" customWidth="1"/>
    <col min="11013" max="11013" width="13" style="827" customWidth="1"/>
    <col min="11014" max="11014" width="1" style="827" customWidth="1"/>
    <col min="11015" max="11259" width="9.140625" style="827"/>
    <col min="11260" max="11260" width="2.140625" style="827" customWidth="1"/>
    <col min="11261" max="11261" width="8.7109375" style="827" customWidth="1"/>
    <col min="11262" max="11262" width="9.85546875" style="827" customWidth="1"/>
    <col min="11263" max="11263" width="1" style="827" customWidth="1"/>
    <col min="11264" max="11264" width="10.85546875" style="827" customWidth="1"/>
    <col min="11265" max="11265" width="54.5703125" style="827" customWidth="1"/>
    <col min="11266" max="11267" width="22.85546875" style="827" customWidth="1"/>
    <col min="11268" max="11268" width="9.85546875" style="827" customWidth="1"/>
    <col min="11269" max="11269" width="13" style="827" customWidth="1"/>
    <col min="11270" max="11270" width="1" style="827" customWidth="1"/>
    <col min="11271" max="11515" width="9.140625" style="827"/>
    <col min="11516" max="11516" width="2.140625" style="827" customWidth="1"/>
    <col min="11517" max="11517" width="8.7109375" style="827" customWidth="1"/>
    <col min="11518" max="11518" width="9.85546875" style="827" customWidth="1"/>
    <col min="11519" max="11519" width="1" style="827" customWidth="1"/>
    <col min="11520" max="11520" width="10.85546875" style="827" customWidth="1"/>
    <col min="11521" max="11521" width="54.5703125" style="827" customWidth="1"/>
    <col min="11522" max="11523" width="22.85546875" style="827" customWidth="1"/>
    <col min="11524" max="11524" width="9.85546875" style="827" customWidth="1"/>
    <col min="11525" max="11525" width="13" style="827" customWidth="1"/>
    <col min="11526" max="11526" width="1" style="827" customWidth="1"/>
    <col min="11527" max="11771" width="9.140625" style="827"/>
    <col min="11772" max="11772" width="2.140625" style="827" customWidth="1"/>
    <col min="11773" max="11773" width="8.7109375" style="827" customWidth="1"/>
    <col min="11774" max="11774" width="9.85546875" style="827" customWidth="1"/>
    <col min="11775" max="11775" width="1" style="827" customWidth="1"/>
    <col min="11776" max="11776" width="10.85546875" style="827" customWidth="1"/>
    <col min="11777" max="11777" width="54.5703125" style="827" customWidth="1"/>
    <col min="11778" max="11779" width="22.85546875" style="827" customWidth="1"/>
    <col min="11780" max="11780" width="9.85546875" style="827" customWidth="1"/>
    <col min="11781" max="11781" width="13" style="827" customWidth="1"/>
    <col min="11782" max="11782" width="1" style="827" customWidth="1"/>
    <col min="11783" max="12027" width="9.140625" style="827"/>
    <col min="12028" max="12028" width="2.140625" style="827" customWidth="1"/>
    <col min="12029" max="12029" width="8.7109375" style="827" customWidth="1"/>
    <col min="12030" max="12030" width="9.85546875" style="827" customWidth="1"/>
    <col min="12031" max="12031" width="1" style="827" customWidth="1"/>
    <col min="12032" max="12032" width="10.85546875" style="827" customWidth="1"/>
    <col min="12033" max="12033" width="54.5703125" style="827" customWidth="1"/>
    <col min="12034" max="12035" width="22.85546875" style="827" customWidth="1"/>
    <col min="12036" max="12036" width="9.85546875" style="827" customWidth="1"/>
    <col min="12037" max="12037" width="13" style="827" customWidth="1"/>
    <col min="12038" max="12038" width="1" style="827" customWidth="1"/>
    <col min="12039" max="12283" width="9.140625" style="827"/>
    <col min="12284" max="12284" width="2.140625" style="827" customWidth="1"/>
    <col min="12285" max="12285" width="8.7109375" style="827" customWidth="1"/>
    <col min="12286" max="12286" width="9.85546875" style="827" customWidth="1"/>
    <col min="12287" max="12287" width="1" style="827" customWidth="1"/>
    <col min="12288" max="12288" width="10.85546875" style="827" customWidth="1"/>
    <col min="12289" max="12289" width="54.5703125" style="827" customWidth="1"/>
    <col min="12290" max="12291" width="22.85546875" style="827" customWidth="1"/>
    <col min="12292" max="12292" width="9.85546875" style="827" customWidth="1"/>
    <col min="12293" max="12293" width="13" style="827" customWidth="1"/>
    <col min="12294" max="12294" width="1" style="827" customWidth="1"/>
    <col min="12295" max="12539" width="9.140625" style="827"/>
    <col min="12540" max="12540" width="2.140625" style="827" customWidth="1"/>
    <col min="12541" max="12541" width="8.7109375" style="827" customWidth="1"/>
    <col min="12542" max="12542" width="9.85546875" style="827" customWidth="1"/>
    <col min="12543" max="12543" width="1" style="827" customWidth="1"/>
    <col min="12544" max="12544" width="10.85546875" style="827" customWidth="1"/>
    <col min="12545" max="12545" width="54.5703125" style="827" customWidth="1"/>
    <col min="12546" max="12547" width="22.85546875" style="827" customWidth="1"/>
    <col min="12548" max="12548" width="9.85546875" style="827" customWidth="1"/>
    <col min="12549" max="12549" width="13" style="827" customWidth="1"/>
    <col min="12550" max="12550" width="1" style="827" customWidth="1"/>
    <col min="12551" max="12795" width="9.140625" style="827"/>
    <col min="12796" max="12796" width="2.140625" style="827" customWidth="1"/>
    <col min="12797" max="12797" width="8.7109375" style="827" customWidth="1"/>
    <col min="12798" max="12798" width="9.85546875" style="827" customWidth="1"/>
    <col min="12799" max="12799" width="1" style="827" customWidth="1"/>
    <col min="12800" max="12800" width="10.85546875" style="827" customWidth="1"/>
    <col min="12801" max="12801" width="54.5703125" style="827" customWidth="1"/>
    <col min="12802" max="12803" width="22.85546875" style="827" customWidth="1"/>
    <col min="12804" max="12804" width="9.85546875" style="827" customWidth="1"/>
    <col min="12805" max="12805" width="13" style="827" customWidth="1"/>
    <col min="12806" max="12806" width="1" style="827" customWidth="1"/>
    <col min="12807" max="13051" width="9.140625" style="827"/>
    <col min="13052" max="13052" width="2.140625" style="827" customWidth="1"/>
    <col min="13053" max="13053" width="8.7109375" style="827" customWidth="1"/>
    <col min="13054" max="13054" width="9.85546875" style="827" customWidth="1"/>
    <col min="13055" max="13055" width="1" style="827" customWidth="1"/>
    <col min="13056" max="13056" width="10.85546875" style="827" customWidth="1"/>
    <col min="13057" max="13057" width="54.5703125" style="827" customWidth="1"/>
    <col min="13058" max="13059" width="22.85546875" style="827" customWidth="1"/>
    <col min="13060" max="13060" width="9.85546875" style="827" customWidth="1"/>
    <col min="13061" max="13061" width="13" style="827" customWidth="1"/>
    <col min="13062" max="13062" width="1" style="827" customWidth="1"/>
    <col min="13063" max="13307" width="9.140625" style="827"/>
    <col min="13308" max="13308" width="2.140625" style="827" customWidth="1"/>
    <col min="13309" max="13309" width="8.7109375" style="827" customWidth="1"/>
    <col min="13310" max="13310" width="9.85546875" style="827" customWidth="1"/>
    <col min="13311" max="13311" width="1" style="827" customWidth="1"/>
    <col min="13312" max="13312" width="10.85546875" style="827" customWidth="1"/>
    <col min="13313" max="13313" width="54.5703125" style="827" customWidth="1"/>
    <col min="13314" max="13315" width="22.85546875" style="827" customWidth="1"/>
    <col min="13316" max="13316" width="9.85546875" style="827" customWidth="1"/>
    <col min="13317" max="13317" width="13" style="827" customWidth="1"/>
    <col min="13318" max="13318" width="1" style="827" customWidth="1"/>
    <col min="13319" max="13563" width="9.140625" style="827"/>
    <col min="13564" max="13564" width="2.140625" style="827" customWidth="1"/>
    <col min="13565" max="13565" width="8.7109375" style="827" customWidth="1"/>
    <col min="13566" max="13566" width="9.85546875" style="827" customWidth="1"/>
    <col min="13567" max="13567" width="1" style="827" customWidth="1"/>
    <col min="13568" max="13568" width="10.85546875" style="827" customWidth="1"/>
    <col min="13569" max="13569" width="54.5703125" style="827" customWidth="1"/>
    <col min="13570" max="13571" width="22.85546875" style="827" customWidth="1"/>
    <col min="13572" max="13572" width="9.85546875" style="827" customWidth="1"/>
    <col min="13573" max="13573" width="13" style="827" customWidth="1"/>
    <col min="13574" max="13574" width="1" style="827" customWidth="1"/>
    <col min="13575" max="13819" width="9.140625" style="827"/>
    <col min="13820" max="13820" width="2.140625" style="827" customWidth="1"/>
    <col min="13821" max="13821" width="8.7109375" style="827" customWidth="1"/>
    <col min="13822" max="13822" width="9.85546875" style="827" customWidth="1"/>
    <col min="13823" max="13823" width="1" style="827" customWidth="1"/>
    <col min="13824" max="13824" width="10.85546875" style="827" customWidth="1"/>
    <col min="13825" max="13825" width="54.5703125" style="827" customWidth="1"/>
    <col min="13826" max="13827" width="22.85546875" style="827" customWidth="1"/>
    <col min="13828" max="13828" width="9.85546875" style="827" customWidth="1"/>
    <col min="13829" max="13829" width="13" style="827" customWidth="1"/>
    <col min="13830" max="13830" width="1" style="827" customWidth="1"/>
    <col min="13831" max="14075" width="9.140625" style="827"/>
    <col min="14076" max="14076" width="2.140625" style="827" customWidth="1"/>
    <col min="14077" max="14077" width="8.7109375" style="827" customWidth="1"/>
    <col min="14078" max="14078" width="9.85546875" style="827" customWidth="1"/>
    <col min="14079" max="14079" width="1" style="827" customWidth="1"/>
    <col min="14080" max="14080" width="10.85546875" style="827" customWidth="1"/>
    <col min="14081" max="14081" width="54.5703125" style="827" customWidth="1"/>
    <col min="14082" max="14083" width="22.85546875" style="827" customWidth="1"/>
    <col min="14084" max="14084" width="9.85546875" style="827" customWidth="1"/>
    <col min="14085" max="14085" width="13" style="827" customWidth="1"/>
    <col min="14086" max="14086" width="1" style="827" customWidth="1"/>
    <col min="14087" max="14331" width="9.140625" style="827"/>
    <col min="14332" max="14332" width="2.140625" style="827" customWidth="1"/>
    <col min="14333" max="14333" width="8.7109375" style="827" customWidth="1"/>
    <col min="14334" max="14334" width="9.85546875" style="827" customWidth="1"/>
    <col min="14335" max="14335" width="1" style="827" customWidth="1"/>
    <col min="14336" max="14336" width="10.85546875" style="827" customWidth="1"/>
    <col min="14337" max="14337" width="54.5703125" style="827" customWidth="1"/>
    <col min="14338" max="14339" width="22.85546875" style="827" customWidth="1"/>
    <col min="14340" max="14340" width="9.85546875" style="827" customWidth="1"/>
    <col min="14341" max="14341" width="13" style="827" customWidth="1"/>
    <col min="14342" max="14342" width="1" style="827" customWidth="1"/>
    <col min="14343" max="14587" width="9.140625" style="827"/>
    <col min="14588" max="14588" width="2.140625" style="827" customWidth="1"/>
    <col min="14589" max="14589" width="8.7109375" style="827" customWidth="1"/>
    <col min="14590" max="14590" width="9.85546875" style="827" customWidth="1"/>
    <col min="14591" max="14591" width="1" style="827" customWidth="1"/>
    <col min="14592" max="14592" width="10.85546875" style="827" customWidth="1"/>
    <col min="14593" max="14593" width="54.5703125" style="827" customWidth="1"/>
    <col min="14594" max="14595" width="22.85546875" style="827" customWidth="1"/>
    <col min="14596" max="14596" width="9.85546875" style="827" customWidth="1"/>
    <col min="14597" max="14597" width="13" style="827" customWidth="1"/>
    <col min="14598" max="14598" width="1" style="827" customWidth="1"/>
    <col min="14599" max="14843" width="9.140625" style="827"/>
    <col min="14844" max="14844" width="2.140625" style="827" customWidth="1"/>
    <col min="14845" max="14845" width="8.7109375" style="827" customWidth="1"/>
    <col min="14846" max="14846" width="9.85546875" style="827" customWidth="1"/>
    <col min="14847" max="14847" width="1" style="827" customWidth="1"/>
    <col min="14848" max="14848" width="10.85546875" style="827" customWidth="1"/>
    <col min="14849" max="14849" width="54.5703125" style="827" customWidth="1"/>
    <col min="14850" max="14851" width="22.85546875" style="827" customWidth="1"/>
    <col min="14852" max="14852" width="9.85546875" style="827" customWidth="1"/>
    <col min="14853" max="14853" width="13" style="827" customWidth="1"/>
    <col min="14854" max="14854" width="1" style="827" customWidth="1"/>
    <col min="14855" max="15099" width="9.140625" style="827"/>
    <col min="15100" max="15100" width="2.140625" style="827" customWidth="1"/>
    <col min="15101" max="15101" width="8.7109375" style="827" customWidth="1"/>
    <col min="15102" max="15102" width="9.85546875" style="827" customWidth="1"/>
    <col min="15103" max="15103" width="1" style="827" customWidth="1"/>
    <col min="15104" max="15104" width="10.85546875" style="827" customWidth="1"/>
    <col min="15105" max="15105" width="54.5703125" style="827" customWidth="1"/>
    <col min="15106" max="15107" width="22.85546875" style="827" customWidth="1"/>
    <col min="15108" max="15108" width="9.85546875" style="827" customWidth="1"/>
    <col min="15109" max="15109" width="13" style="827" customWidth="1"/>
    <col min="15110" max="15110" width="1" style="827" customWidth="1"/>
    <col min="15111" max="15355" width="9.140625" style="827"/>
    <col min="15356" max="15356" width="2.140625" style="827" customWidth="1"/>
    <col min="15357" max="15357" width="8.7109375" style="827" customWidth="1"/>
    <col min="15358" max="15358" width="9.85546875" style="827" customWidth="1"/>
    <col min="15359" max="15359" width="1" style="827" customWidth="1"/>
    <col min="15360" max="15360" width="10.85546875" style="827" customWidth="1"/>
    <col min="15361" max="15361" width="54.5703125" style="827" customWidth="1"/>
    <col min="15362" max="15363" width="22.85546875" style="827" customWidth="1"/>
    <col min="15364" max="15364" width="9.85546875" style="827" customWidth="1"/>
    <col min="15365" max="15365" width="13" style="827" customWidth="1"/>
    <col min="15366" max="15366" width="1" style="827" customWidth="1"/>
    <col min="15367" max="15611" width="9.140625" style="827"/>
    <col min="15612" max="15612" width="2.140625" style="827" customWidth="1"/>
    <col min="15613" max="15613" width="8.7109375" style="827" customWidth="1"/>
    <col min="15614" max="15614" width="9.85546875" style="827" customWidth="1"/>
    <col min="15615" max="15615" width="1" style="827" customWidth="1"/>
    <col min="15616" max="15616" width="10.85546875" style="827" customWidth="1"/>
    <col min="15617" max="15617" width="54.5703125" style="827" customWidth="1"/>
    <col min="15618" max="15619" width="22.85546875" style="827" customWidth="1"/>
    <col min="15620" max="15620" width="9.85546875" style="827" customWidth="1"/>
    <col min="15621" max="15621" width="13" style="827" customWidth="1"/>
    <col min="15622" max="15622" width="1" style="827" customWidth="1"/>
    <col min="15623" max="15867" width="9.140625" style="827"/>
    <col min="15868" max="15868" width="2.140625" style="827" customWidth="1"/>
    <col min="15869" max="15869" width="8.7109375" style="827" customWidth="1"/>
    <col min="15870" max="15870" width="9.85546875" style="827" customWidth="1"/>
    <col min="15871" max="15871" width="1" style="827" customWidth="1"/>
    <col min="15872" max="15872" width="10.85546875" style="827" customWidth="1"/>
    <col min="15873" max="15873" width="54.5703125" style="827" customWidth="1"/>
    <col min="15874" max="15875" width="22.85546875" style="827" customWidth="1"/>
    <col min="15876" max="15876" width="9.85546875" style="827" customWidth="1"/>
    <col min="15877" max="15877" width="13" style="827" customWidth="1"/>
    <col min="15878" max="15878" width="1" style="827" customWidth="1"/>
    <col min="15879" max="16123" width="9.140625" style="827"/>
    <col min="16124" max="16124" width="2.140625" style="827" customWidth="1"/>
    <col min="16125" max="16125" width="8.7109375" style="827" customWidth="1"/>
    <col min="16126" max="16126" width="9.85546875" style="827" customWidth="1"/>
    <col min="16127" max="16127" width="1" style="827" customWidth="1"/>
    <col min="16128" max="16128" width="10.85546875" style="827" customWidth="1"/>
    <col min="16129" max="16129" width="54.5703125" style="827" customWidth="1"/>
    <col min="16130" max="16131" width="22.85546875" style="827" customWidth="1"/>
    <col min="16132" max="16132" width="9.85546875" style="827" customWidth="1"/>
    <col min="16133" max="16133" width="13" style="827" customWidth="1"/>
    <col min="16134" max="16134" width="1" style="827" customWidth="1"/>
    <col min="16135" max="16384" width="9.140625" style="827"/>
  </cols>
  <sheetData>
    <row r="1" spans="1:7" ht="24.75" customHeight="1" x14ac:dyDescent="0.2">
      <c r="A1" s="845" t="s">
        <v>1356</v>
      </c>
      <c r="B1" s="845"/>
      <c r="C1" s="845"/>
      <c r="D1" s="845"/>
      <c r="E1" s="845"/>
      <c r="F1" s="845"/>
      <c r="G1" s="845"/>
    </row>
    <row r="2" spans="1:7" ht="42" customHeight="1" x14ac:dyDescent="0.2">
      <c r="A2" s="846" t="s">
        <v>1415</v>
      </c>
      <c r="B2" s="846"/>
      <c r="C2" s="846"/>
      <c r="D2" s="846"/>
      <c r="E2" s="846"/>
      <c r="F2" s="847"/>
      <c r="G2" s="847"/>
    </row>
    <row r="3" spans="1:7" ht="17.100000000000001" customHeight="1" x14ac:dyDescent="0.2">
      <c r="A3" s="840" t="s">
        <v>123</v>
      </c>
      <c r="B3" s="840" t="s">
        <v>5</v>
      </c>
      <c r="C3" s="840" t="s">
        <v>6</v>
      </c>
      <c r="D3" s="840" t="s">
        <v>157</v>
      </c>
      <c r="E3" s="840" t="s">
        <v>496</v>
      </c>
      <c r="F3" s="840" t="s">
        <v>9</v>
      </c>
      <c r="G3" s="840" t="s">
        <v>497</v>
      </c>
    </row>
    <row r="4" spans="1:7" x14ac:dyDescent="0.2">
      <c r="A4" s="828" t="s">
        <v>195</v>
      </c>
      <c r="B4" s="828"/>
      <c r="C4" s="828"/>
      <c r="D4" s="829" t="s">
        <v>196</v>
      </c>
      <c r="E4" s="830" t="s">
        <v>498</v>
      </c>
      <c r="F4" s="830" t="s">
        <v>499</v>
      </c>
      <c r="G4" s="830" t="s">
        <v>500</v>
      </c>
    </row>
    <row r="5" spans="1:7" ht="15" x14ac:dyDescent="0.2">
      <c r="A5" s="831"/>
      <c r="B5" s="839" t="s">
        <v>475</v>
      </c>
      <c r="C5" s="832"/>
      <c r="D5" s="833" t="s">
        <v>205</v>
      </c>
      <c r="E5" s="834" t="s">
        <v>498</v>
      </c>
      <c r="F5" s="834" t="s">
        <v>499</v>
      </c>
      <c r="G5" s="834" t="s">
        <v>500</v>
      </c>
    </row>
    <row r="6" spans="1:7" ht="56.25" x14ac:dyDescent="0.2">
      <c r="A6" s="835"/>
      <c r="B6" s="835"/>
      <c r="C6" s="836" t="s">
        <v>501</v>
      </c>
      <c r="D6" s="837" t="s">
        <v>502</v>
      </c>
      <c r="E6" s="838" t="s">
        <v>498</v>
      </c>
      <c r="F6" s="838" t="s">
        <v>503</v>
      </c>
      <c r="G6" s="838" t="s">
        <v>498</v>
      </c>
    </row>
    <row r="7" spans="1:7" ht="56.25" x14ac:dyDescent="0.2">
      <c r="A7" s="835"/>
      <c r="B7" s="835"/>
      <c r="C7" s="836" t="s">
        <v>504</v>
      </c>
      <c r="D7" s="837" t="s">
        <v>505</v>
      </c>
      <c r="E7" s="838" t="s">
        <v>503</v>
      </c>
      <c r="F7" s="838" t="s">
        <v>499</v>
      </c>
      <c r="G7" s="838" t="s">
        <v>499</v>
      </c>
    </row>
    <row r="8" spans="1:7" x14ac:dyDescent="0.2">
      <c r="A8" s="828" t="s">
        <v>506</v>
      </c>
      <c r="B8" s="828"/>
      <c r="C8" s="828"/>
      <c r="D8" s="829" t="s">
        <v>507</v>
      </c>
      <c r="E8" s="830" t="s">
        <v>508</v>
      </c>
      <c r="F8" s="830" t="s">
        <v>503</v>
      </c>
      <c r="G8" s="830" t="s">
        <v>508</v>
      </c>
    </row>
    <row r="9" spans="1:7" ht="15" x14ac:dyDescent="0.2">
      <c r="A9" s="831"/>
      <c r="B9" s="839" t="s">
        <v>509</v>
      </c>
      <c r="C9" s="832"/>
      <c r="D9" s="833" t="s">
        <v>205</v>
      </c>
      <c r="E9" s="834" t="s">
        <v>508</v>
      </c>
      <c r="F9" s="834" t="s">
        <v>503</v>
      </c>
      <c r="G9" s="834" t="s">
        <v>508</v>
      </c>
    </row>
    <row r="10" spans="1:7" x14ac:dyDescent="0.2">
      <c r="A10" s="835"/>
      <c r="B10" s="835"/>
      <c r="C10" s="836" t="s">
        <v>510</v>
      </c>
      <c r="D10" s="837" t="s">
        <v>511</v>
      </c>
      <c r="E10" s="838" t="s">
        <v>508</v>
      </c>
      <c r="F10" s="838" t="s">
        <v>503</v>
      </c>
      <c r="G10" s="838" t="s">
        <v>508</v>
      </c>
    </row>
    <row r="11" spans="1:7" x14ac:dyDescent="0.2">
      <c r="A11" s="828" t="s">
        <v>19</v>
      </c>
      <c r="B11" s="828"/>
      <c r="C11" s="828"/>
      <c r="D11" s="829" t="s">
        <v>215</v>
      </c>
      <c r="E11" s="830" t="s">
        <v>512</v>
      </c>
      <c r="F11" s="830" t="s">
        <v>503</v>
      </c>
      <c r="G11" s="830" t="s">
        <v>512</v>
      </c>
    </row>
    <row r="12" spans="1:7" ht="15" x14ac:dyDescent="0.2">
      <c r="A12" s="831"/>
      <c r="B12" s="839" t="s">
        <v>30</v>
      </c>
      <c r="C12" s="832"/>
      <c r="D12" s="833" t="s">
        <v>228</v>
      </c>
      <c r="E12" s="834" t="s">
        <v>512</v>
      </c>
      <c r="F12" s="834" t="s">
        <v>503</v>
      </c>
      <c r="G12" s="834" t="s">
        <v>512</v>
      </c>
    </row>
    <row r="13" spans="1:7" ht="33.75" x14ac:dyDescent="0.2">
      <c r="A13" s="835"/>
      <c r="B13" s="835"/>
      <c r="C13" s="836" t="s">
        <v>513</v>
      </c>
      <c r="D13" s="837" t="s">
        <v>514</v>
      </c>
      <c r="E13" s="838" t="s">
        <v>512</v>
      </c>
      <c r="F13" s="838" t="s">
        <v>503</v>
      </c>
      <c r="G13" s="838" t="s">
        <v>512</v>
      </c>
    </row>
    <row r="14" spans="1:7" x14ac:dyDescent="0.2">
      <c r="A14" s="828" t="s">
        <v>49</v>
      </c>
      <c r="B14" s="828"/>
      <c r="C14" s="828"/>
      <c r="D14" s="829" t="s">
        <v>185</v>
      </c>
      <c r="E14" s="830" t="s">
        <v>515</v>
      </c>
      <c r="F14" s="830" t="s">
        <v>516</v>
      </c>
      <c r="G14" s="830" t="s">
        <v>517</v>
      </c>
    </row>
    <row r="15" spans="1:7" ht="15" x14ac:dyDescent="0.2">
      <c r="A15" s="831"/>
      <c r="B15" s="839" t="s">
        <v>50</v>
      </c>
      <c r="C15" s="832"/>
      <c r="D15" s="833" t="s">
        <v>518</v>
      </c>
      <c r="E15" s="834" t="s">
        <v>515</v>
      </c>
      <c r="F15" s="834" t="s">
        <v>516</v>
      </c>
      <c r="G15" s="834" t="s">
        <v>517</v>
      </c>
    </row>
    <row r="16" spans="1:7" ht="22.5" x14ac:dyDescent="0.2">
      <c r="A16" s="835"/>
      <c r="B16" s="835"/>
      <c r="C16" s="836" t="s">
        <v>519</v>
      </c>
      <c r="D16" s="837" t="s">
        <v>520</v>
      </c>
      <c r="E16" s="838" t="s">
        <v>521</v>
      </c>
      <c r="F16" s="838" t="s">
        <v>503</v>
      </c>
      <c r="G16" s="838" t="s">
        <v>521</v>
      </c>
    </row>
    <row r="17" spans="1:7" ht="22.5" x14ac:dyDescent="0.2">
      <c r="A17" s="835"/>
      <c r="B17" s="835"/>
      <c r="C17" s="836" t="s">
        <v>522</v>
      </c>
      <c r="D17" s="837" t="s">
        <v>523</v>
      </c>
      <c r="E17" s="838" t="s">
        <v>524</v>
      </c>
      <c r="F17" s="838" t="s">
        <v>503</v>
      </c>
      <c r="G17" s="838" t="s">
        <v>524</v>
      </c>
    </row>
    <row r="18" spans="1:7" ht="45" x14ac:dyDescent="0.2">
      <c r="A18" s="835"/>
      <c r="B18" s="835"/>
      <c r="C18" s="836" t="s">
        <v>525</v>
      </c>
      <c r="D18" s="837" t="s">
        <v>526</v>
      </c>
      <c r="E18" s="838" t="s">
        <v>503</v>
      </c>
      <c r="F18" s="838" t="s">
        <v>527</v>
      </c>
      <c r="G18" s="838" t="s">
        <v>527</v>
      </c>
    </row>
    <row r="19" spans="1:7" ht="56.25" x14ac:dyDescent="0.2">
      <c r="A19" s="835"/>
      <c r="B19" s="835"/>
      <c r="C19" s="836" t="s">
        <v>501</v>
      </c>
      <c r="D19" s="837" t="s">
        <v>502</v>
      </c>
      <c r="E19" s="838" t="s">
        <v>528</v>
      </c>
      <c r="F19" s="838" t="s">
        <v>503</v>
      </c>
      <c r="G19" s="838" t="s">
        <v>528</v>
      </c>
    </row>
    <row r="20" spans="1:7" ht="33.75" x14ac:dyDescent="0.2">
      <c r="A20" s="835"/>
      <c r="B20" s="835"/>
      <c r="C20" s="836" t="s">
        <v>529</v>
      </c>
      <c r="D20" s="837" t="s">
        <v>530</v>
      </c>
      <c r="E20" s="838" t="s">
        <v>531</v>
      </c>
      <c r="F20" s="838" t="s">
        <v>503</v>
      </c>
      <c r="G20" s="838" t="s">
        <v>531</v>
      </c>
    </row>
    <row r="21" spans="1:7" ht="33.75" x14ac:dyDescent="0.2">
      <c r="A21" s="835"/>
      <c r="B21" s="835"/>
      <c r="C21" s="836" t="s">
        <v>532</v>
      </c>
      <c r="D21" s="837" t="s">
        <v>533</v>
      </c>
      <c r="E21" s="838" t="s">
        <v>534</v>
      </c>
      <c r="F21" s="838" t="s">
        <v>503</v>
      </c>
      <c r="G21" s="838" t="s">
        <v>534</v>
      </c>
    </row>
    <row r="22" spans="1:7" ht="56.25" x14ac:dyDescent="0.2">
      <c r="A22" s="835"/>
      <c r="B22" s="835"/>
      <c r="C22" s="836" t="s">
        <v>535</v>
      </c>
      <c r="D22" s="837" t="s">
        <v>536</v>
      </c>
      <c r="E22" s="838" t="s">
        <v>537</v>
      </c>
      <c r="F22" s="838" t="s">
        <v>538</v>
      </c>
      <c r="G22" s="838" t="s">
        <v>539</v>
      </c>
    </row>
    <row r="23" spans="1:7" x14ac:dyDescent="0.2">
      <c r="A23" s="828" t="s">
        <v>56</v>
      </c>
      <c r="B23" s="828"/>
      <c r="C23" s="828"/>
      <c r="D23" s="829" t="s">
        <v>446</v>
      </c>
      <c r="E23" s="830" t="s">
        <v>540</v>
      </c>
      <c r="F23" s="830" t="s">
        <v>503</v>
      </c>
      <c r="G23" s="830" t="s">
        <v>540</v>
      </c>
    </row>
    <row r="24" spans="1:7" ht="15" x14ac:dyDescent="0.2">
      <c r="A24" s="831"/>
      <c r="B24" s="839" t="s">
        <v>541</v>
      </c>
      <c r="C24" s="832"/>
      <c r="D24" s="833" t="s">
        <v>447</v>
      </c>
      <c r="E24" s="834" t="s">
        <v>542</v>
      </c>
      <c r="F24" s="834" t="s">
        <v>503</v>
      </c>
      <c r="G24" s="834" t="s">
        <v>542</v>
      </c>
    </row>
    <row r="25" spans="1:7" ht="56.25" x14ac:dyDescent="0.2">
      <c r="A25" s="835"/>
      <c r="B25" s="835"/>
      <c r="C25" s="836" t="s">
        <v>504</v>
      </c>
      <c r="D25" s="837" t="s">
        <v>505</v>
      </c>
      <c r="E25" s="838" t="s">
        <v>542</v>
      </c>
      <c r="F25" s="838" t="s">
        <v>503</v>
      </c>
      <c r="G25" s="838" t="s">
        <v>542</v>
      </c>
    </row>
    <row r="26" spans="1:7" ht="22.5" x14ac:dyDescent="0.2">
      <c r="A26" s="831"/>
      <c r="B26" s="839" t="s">
        <v>57</v>
      </c>
      <c r="C26" s="832"/>
      <c r="D26" s="833" t="s">
        <v>543</v>
      </c>
      <c r="E26" s="834" t="s">
        <v>544</v>
      </c>
      <c r="F26" s="834" t="s">
        <v>503</v>
      </c>
      <c r="G26" s="834" t="s">
        <v>544</v>
      </c>
    </row>
    <row r="27" spans="1:7" ht="22.5" x14ac:dyDescent="0.2">
      <c r="A27" s="835"/>
      <c r="B27" s="835"/>
      <c r="C27" s="836" t="s">
        <v>545</v>
      </c>
      <c r="D27" s="837" t="s">
        <v>546</v>
      </c>
      <c r="E27" s="838" t="s">
        <v>547</v>
      </c>
      <c r="F27" s="838" t="s">
        <v>503</v>
      </c>
      <c r="G27" s="838" t="s">
        <v>547</v>
      </c>
    </row>
    <row r="28" spans="1:7" x14ac:dyDescent="0.2">
      <c r="A28" s="835"/>
      <c r="B28" s="835"/>
      <c r="C28" s="836" t="s">
        <v>479</v>
      </c>
      <c r="D28" s="837" t="s">
        <v>548</v>
      </c>
      <c r="E28" s="838" t="s">
        <v>549</v>
      </c>
      <c r="F28" s="838" t="s">
        <v>503</v>
      </c>
      <c r="G28" s="838" t="s">
        <v>549</v>
      </c>
    </row>
    <row r="29" spans="1:7" ht="33.75" x14ac:dyDescent="0.2">
      <c r="A29" s="828" t="s">
        <v>550</v>
      </c>
      <c r="B29" s="828"/>
      <c r="C29" s="828"/>
      <c r="D29" s="829" t="s">
        <v>551</v>
      </c>
      <c r="E29" s="830" t="s">
        <v>552</v>
      </c>
      <c r="F29" s="830" t="s">
        <v>1362</v>
      </c>
      <c r="G29" s="830" t="s">
        <v>1363</v>
      </c>
    </row>
    <row r="30" spans="1:7" ht="22.5" x14ac:dyDescent="0.2">
      <c r="A30" s="831"/>
      <c r="B30" s="839" t="s">
        <v>553</v>
      </c>
      <c r="C30" s="832"/>
      <c r="D30" s="833" t="s">
        <v>554</v>
      </c>
      <c r="E30" s="834" t="s">
        <v>552</v>
      </c>
      <c r="F30" s="834" t="s">
        <v>1362</v>
      </c>
      <c r="G30" s="834" t="s">
        <v>1363</v>
      </c>
    </row>
    <row r="31" spans="1:7" ht="56.25" x14ac:dyDescent="0.2">
      <c r="A31" s="835"/>
      <c r="B31" s="835"/>
      <c r="C31" s="836" t="s">
        <v>504</v>
      </c>
      <c r="D31" s="837" t="s">
        <v>505</v>
      </c>
      <c r="E31" s="838" t="s">
        <v>552</v>
      </c>
      <c r="F31" s="838" t="s">
        <v>1362</v>
      </c>
      <c r="G31" s="838" t="s">
        <v>1363</v>
      </c>
    </row>
    <row r="32" spans="1:7" ht="22.5" x14ac:dyDescent="0.2">
      <c r="A32" s="828" t="s">
        <v>60</v>
      </c>
      <c r="B32" s="828"/>
      <c r="C32" s="828"/>
      <c r="D32" s="829" t="s">
        <v>201</v>
      </c>
      <c r="E32" s="830" t="s">
        <v>547</v>
      </c>
      <c r="F32" s="830" t="s">
        <v>503</v>
      </c>
      <c r="G32" s="830" t="s">
        <v>547</v>
      </c>
    </row>
    <row r="33" spans="1:7" ht="15" x14ac:dyDescent="0.2">
      <c r="A33" s="831"/>
      <c r="B33" s="839" t="s">
        <v>61</v>
      </c>
      <c r="C33" s="832"/>
      <c r="D33" s="833" t="s">
        <v>202</v>
      </c>
      <c r="E33" s="834" t="s">
        <v>547</v>
      </c>
      <c r="F33" s="834" t="s">
        <v>503</v>
      </c>
      <c r="G33" s="834" t="s">
        <v>547</v>
      </c>
    </row>
    <row r="34" spans="1:7" x14ac:dyDescent="0.2">
      <c r="A34" s="835"/>
      <c r="B34" s="835"/>
      <c r="C34" s="836" t="s">
        <v>462</v>
      </c>
      <c r="D34" s="837" t="s">
        <v>463</v>
      </c>
      <c r="E34" s="838" t="s">
        <v>547</v>
      </c>
      <c r="F34" s="838" t="s">
        <v>503</v>
      </c>
      <c r="G34" s="838" t="s">
        <v>547</v>
      </c>
    </row>
    <row r="35" spans="1:7" ht="45" x14ac:dyDescent="0.2">
      <c r="A35" s="828" t="s">
        <v>555</v>
      </c>
      <c r="B35" s="828"/>
      <c r="C35" s="828"/>
      <c r="D35" s="829" t="s">
        <v>556</v>
      </c>
      <c r="E35" s="830" t="s">
        <v>557</v>
      </c>
      <c r="F35" s="830" t="s">
        <v>503</v>
      </c>
      <c r="G35" s="830" t="s">
        <v>557</v>
      </c>
    </row>
    <row r="36" spans="1:7" ht="22.5" x14ac:dyDescent="0.2">
      <c r="A36" s="831"/>
      <c r="B36" s="839" t="s">
        <v>558</v>
      </c>
      <c r="C36" s="832"/>
      <c r="D36" s="833" t="s">
        <v>559</v>
      </c>
      <c r="E36" s="834" t="s">
        <v>560</v>
      </c>
      <c r="F36" s="834" t="s">
        <v>503</v>
      </c>
      <c r="G36" s="834" t="s">
        <v>560</v>
      </c>
    </row>
    <row r="37" spans="1:7" ht="33.75" x14ac:dyDescent="0.2">
      <c r="A37" s="835"/>
      <c r="B37" s="835"/>
      <c r="C37" s="836" t="s">
        <v>561</v>
      </c>
      <c r="D37" s="837" t="s">
        <v>562</v>
      </c>
      <c r="E37" s="838" t="s">
        <v>560</v>
      </c>
      <c r="F37" s="838" t="s">
        <v>503</v>
      </c>
      <c r="G37" s="838" t="s">
        <v>560</v>
      </c>
    </row>
    <row r="38" spans="1:7" ht="45" x14ac:dyDescent="0.2">
      <c r="A38" s="831"/>
      <c r="B38" s="839" t="s">
        <v>563</v>
      </c>
      <c r="C38" s="832"/>
      <c r="D38" s="833" t="s">
        <v>564</v>
      </c>
      <c r="E38" s="834" t="s">
        <v>565</v>
      </c>
      <c r="F38" s="834" t="s">
        <v>503</v>
      </c>
      <c r="G38" s="834" t="s">
        <v>565</v>
      </c>
    </row>
    <row r="39" spans="1:7" x14ac:dyDescent="0.2">
      <c r="A39" s="835"/>
      <c r="B39" s="835"/>
      <c r="C39" s="836" t="s">
        <v>566</v>
      </c>
      <c r="D39" s="837" t="s">
        <v>567</v>
      </c>
      <c r="E39" s="838" t="s">
        <v>568</v>
      </c>
      <c r="F39" s="838" t="s">
        <v>503</v>
      </c>
      <c r="G39" s="838" t="s">
        <v>568</v>
      </c>
    </row>
    <row r="40" spans="1:7" x14ac:dyDescent="0.2">
      <c r="A40" s="835"/>
      <c r="B40" s="835"/>
      <c r="C40" s="836" t="s">
        <v>569</v>
      </c>
      <c r="D40" s="837" t="s">
        <v>570</v>
      </c>
      <c r="E40" s="838" t="s">
        <v>571</v>
      </c>
      <c r="F40" s="838" t="s">
        <v>503</v>
      </c>
      <c r="G40" s="838" t="s">
        <v>571</v>
      </c>
    </row>
    <row r="41" spans="1:7" x14ac:dyDescent="0.2">
      <c r="A41" s="835"/>
      <c r="B41" s="835"/>
      <c r="C41" s="836" t="s">
        <v>572</v>
      </c>
      <c r="D41" s="837" t="s">
        <v>573</v>
      </c>
      <c r="E41" s="838" t="s">
        <v>574</v>
      </c>
      <c r="F41" s="838" t="s">
        <v>503</v>
      </c>
      <c r="G41" s="838" t="s">
        <v>574</v>
      </c>
    </row>
    <row r="42" spans="1:7" ht="22.5" x14ac:dyDescent="0.2">
      <c r="A42" s="835"/>
      <c r="B42" s="835"/>
      <c r="C42" s="836" t="s">
        <v>575</v>
      </c>
      <c r="D42" s="837" t="s">
        <v>576</v>
      </c>
      <c r="E42" s="838" t="s">
        <v>577</v>
      </c>
      <c r="F42" s="838" t="s">
        <v>503</v>
      </c>
      <c r="G42" s="838" t="s">
        <v>577</v>
      </c>
    </row>
    <row r="43" spans="1:7" ht="22.5" x14ac:dyDescent="0.2">
      <c r="A43" s="835"/>
      <c r="B43" s="835"/>
      <c r="C43" s="836" t="s">
        <v>578</v>
      </c>
      <c r="D43" s="837" t="s">
        <v>579</v>
      </c>
      <c r="E43" s="838" t="s">
        <v>580</v>
      </c>
      <c r="F43" s="838" t="s">
        <v>503</v>
      </c>
      <c r="G43" s="838" t="s">
        <v>580</v>
      </c>
    </row>
    <row r="44" spans="1:7" ht="22.5" x14ac:dyDescent="0.2">
      <c r="A44" s="835"/>
      <c r="B44" s="835"/>
      <c r="C44" s="836" t="s">
        <v>581</v>
      </c>
      <c r="D44" s="837" t="s">
        <v>582</v>
      </c>
      <c r="E44" s="838" t="s">
        <v>583</v>
      </c>
      <c r="F44" s="838" t="s">
        <v>503</v>
      </c>
      <c r="G44" s="838" t="s">
        <v>583</v>
      </c>
    </row>
    <row r="45" spans="1:7" ht="22.5" x14ac:dyDescent="0.2">
      <c r="A45" s="835"/>
      <c r="B45" s="835"/>
      <c r="C45" s="836" t="s">
        <v>584</v>
      </c>
      <c r="D45" s="837" t="s">
        <v>585</v>
      </c>
      <c r="E45" s="838" t="s">
        <v>586</v>
      </c>
      <c r="F45" s="838" t="s">
        <v>503</v>
      </c>
      <c r="G45" s="838" t="s">
        <v>586</v>
      </c>
    </row>
    <row r="46" spans="1:7" ht="45" x14ac:dyDescent="0.2">
      <c r="A46" s="831"/>
      <c r="B46" s="839" t="s">
        <v>587</v>
      </c>
      <c r="C46" s="832"/>
      <c r="D46" s="833" t="s">
        <v>588</v>
      </c>
      <c r="E46" s="834" t="s">
        <v>589</v>
      </c>
      <c r="F46" s="834" t="s">
        <v>503</v>
      </c>
      <c r="G46" s="834" t="s">
        <v>589</v>
      </c>
    </row>
    <row r="47" spans="1:7" x14ac:dyDescent="0.2">
      <c r="A47" s="835"/>
      <c r="B47" s="835"/>
      <c r="C47" s="836" t="s">
        <v>566</v>
      </c>
      <c r="D47" s="837" t="s">
        <v>567</v>
      </c>
      <c r="E47" s="838" t="s">
        <v>590</v>
      </c>
      <c r="F47" s="838" t="s">
        <v>503</v>
      </c>
      <c r="G47" s="838" t="s">
        <v>590</v>
      </c>
    </row>
    <row r="48" spans="1:7" x14ac:dyDescent="0.2">
      <c r="A48" s="835"/>
      <c r="B48" s="835"/>
      <c r="C48" s="836" t="s">
        <v>569</v>
      </c>
      <c r="D48" s="837" t="s">
        <v>570</v>
      </c>
      <c r="E48" s="838" t="s">
        <v>591</v>
      </c>
      <c r="F48" s="838" t="s">
        <v>503</v>
      </c>
      <c r="G48" s="838" t="s">
        <v>591</v>
      </c>
    </row>
    <row r="49" spans="1:7" x14ac:dyDescent="0.2">
      <c r="A49" s="835"/>
      <c r="B49" s="835"/>
      <c r="C49" s="836" t="s">
        <v>572</v>
      </c>
      <c r="D49" s="837" t="s">
        <v>573</v>
      </c>
      <c r="E49" s="838" t="s">
        <v>592</v>
      </c>
      <c r="F49" s="838" t="s">
        <v>503</v>
      </c>
      <c r="G49" s="838" t="s">
        <v>592</v>
      </c>
    </row>
    <row r="50" spans="1:7" ht="22.5" x14ac:dyDescent="0.2">
      <c r="A50" s="835"/>
      <c r="B50" s="835"/>
      <c r="C50" s="836" t="s">
        <v>575</v>
      </c>
      <c r="D50" s="837" t="s">
        <v>576</v>
      </c>
      <c r="E50" s="838" t="s">
        <v>593</v>
      </c>
      <c r="F50" s="838" t="s">
        <v>503</v>
      </c>
      <c r="G50" s="838" t="s">
        <v>593</v>
      </c>
    </row>
    <row r="51" spans="1:7" x14ac:dyDescent="0.2">
      <c r="A51" s="835"/>
      <c r="B51" s="835"/>
      <c r="C51" s="836" t="s">
        <v>594</v>
      </c>
      <c r="D51" s="837" t="s">
        <v>595</v>
      </c>
      <c r="E51" s="838" t="s">
        <v>596</v>
      </c>
      <c r="F51" s="838" t="s">
        <v>503</v>
      </c>
      <c r="G51" s="838" t="s">
        <v>596</v>
      </c>
    </row>
    <row r="52" spans="1:7" x14ac:dyDescent="0.2">
      <c r="A52" s="835"/>
      <c r="B52" s="835"/>
      <c r="C52" s="836" t="s">
        <v>597</v>
      </c>
      <c r="D52" s="837" t="s">
        <v>598</v>
      </c>
      <c r="E52" s="838" t="s">
        <v>498</v>
      </c>
      <c r="F52" s="838" t="s">
        <v>503</v>
      </c>
      <c r="G52" s="838" t="s">
        <v>498</v>
      </c>
    </row>
    <row r="53" spans="1:7" ht="22.5" x14ac:dyDescent="0.2">
      <c r="A53" s="835"/>
      <c r="B53" s="835"/>
      <c r="C53" s="836" t="s">
        <v>578</v>
      </c>
      <c r="D53" s="837" t="s">
        <v>579</v>
      </c>
      <c r="E53" s="838" t="s">
        <v>599</v>
      </c>
      <c r="F53" s="838" t="s">
        <v>503</v>
      </c>
      <c r="G53" s="838" t="s">
        <v>599</v>
      </c>
    </row>
    <row r="54" spans="1:7" ht="22.5" x14ac:dyDescent="0.2">
      <c r="A54" s="835"/>
      <c r="B54" s="835"/>
      <c r="C54" s="836" t="s">
        <v>600</v>
      </c>
      <c r="D54" s="837" t="s">
        <v>601</v>
      </c>
      <c r="E54" s="838" t="s">
        <v>602</v>
      </c>
      <c r="F54" s="838" t="s">
        <v>503</v>
      </c>
      <c r="G54" s="838" t="s">
        <v>602</v>
      </c>
    </row>
    <row r="55" spans="1:7" ht="22.5" x14ac:dyDescent="0.2">
      <c r="A55" s="835"/>
      <c r="B55" s="835"/>
      <c r="C55" s="836" t="s">
        <v>581</v>
      </c>
      <c r="D55" s="837" t="s">
        <v>582</v>
      </c>
      <c r="E55" s="838" t="s">
        <v>512</v>
      </c>
      <c r="F55" s="838" t="s">
        <v>503</v>
      </c>
      <c r="G55" s="838" t="s">
        <v>512</v>
      </c>
    </row>
    <row r="56" spans="1:7" ht="33.75" x14ac:dyDescent="0.2">
      <c r="A56" s="831"/>
      <c r="B56" s="839" t="s">
        <v>603</v>
      </c>
      <c r="C56" s="832"/>
      <c r="D56" s="833" t="s">
        <v>604</v>
      </c>
      <c r="E56" s="834" t="s">
        <v>605</v>
      </c>
      <c r="F56" s="834" t="s">
        <v>503</v>
      </c>
      <c r="G56" s="834" t="s">
        <v>605</v>
      </c>
    </row>
    <row r="57" spans="1:7" x14ac:dyDescent="0.2">
      <c r="A57" s="835"/>
      <c r="B57" s="835"/>
      <c r="C57" s="836" t="s">
        <v>606</v>
      </c>
      <c r="D57" s="837" t="s">
        <v>607</v>
      </c>
      <c r="E57" s="838" t="s">
        <v>498</v>
      </c>
      <c r="F57" s="838" t="s">
        <v>503</v>
      </c>
      <c r="G57" s="838" t="s">
        <v>498</v>
      </c>
    </row>
    <row r="58" spans="1:7" ht="22.5" x14ac:dyDescent="0.2">
      <c r="A58" s="835"/>
      <c r="B58" s="835"/>
      <c r="C58" s="836" t="s">
        <v>608</v>
      </c>
      <c r="D58" s="837" t="s">
        <v>609</v>
      </c>
      <c r="E58" s="838" t="s">
        <v>610</v>
      </c>
      <c r="F58" s="838" t="s">
        <v>503</v>
      </c>
      <c r="G58" s="838" t="s">
        <v>610</v>
      </c>
    </row>
    <row r="59" spans="1:7" ht="22.5" x14ac:dyDescent="0.2">
      <c r="A59" s="831"/>
      <c r="B59" s="839" t="s">
        <v>611</v>
      </c>
      <c r="C59" s="832"/>
      <c r="D59" s="833" t="s">
        <v>612</v>
      </c>
      <c r="E59" s="834" t="s">
        <v>613</v>
      </c>
      <c r="F59" s="834" t="s">
        <v>503</v>
      </c>
      <c r="G59" s="834" t="s">
        <v>613</v>
      </c>
    </row>
    <row r="60" spans="1:7" ht="22.5" x14ac:dyDescent="0.2">
      <c r="A60" s="835"/>
      <c r="B60" s="835"/>
      <c r="C60" s="836" t="s">
        <v>614</v>
      </c>
      <c r="D60" s="837" t="s">
        <v>559</v>
      </c>
      <c r="E60" s="838" t="s">
        <v>615</v>
      </c>
      <c r="F60" s="838" t="s">
        <v>503</v>
      </c>
      <c r="G60" s="838" t="s">
        <v>615</v>
      </c>
    </row>
    <row r="61" spans="1:7" ht="22.5" x14ac:dyDescent="0.2">
      <c r="A61" s="835"/>
      <c r="B61" s="835"/>
      <c r="C61" s="836" t="s">
        <v>616</v>
      </c>
      <c r="D61" s="837" t="s">
        <v>617</v>
      </c>
      <c r="E61" s="838" t="s">
        <v>618</v>
      </c>
      <c r="F61" s="838" t="s">
        <v>503</v>
      </c>
      <c r="G61" s="838" t="s">
        <v>618</v>
      </c>
    </row>
    <row r="62" spans="1:7" x14ac:dyDescent="0.2">
      <c r="A62" s="828" t="s">
        <v>619</v>
      </c>
      <c r="B62" s="828"/>
      <c r="C62" s="828"/>
      <c r="D62" s="829" t="s">
        <v>620</v>
      </c>
      <c r="E62" s="830" t="s">
        <v>621</v>
      </c>
      <c r="F62" s="830" t="s">
        <v>1364</v>
      </c>
      <c r="G62" s="830" t="s">
        <v>1365</v>
      </c>
    </row>
    <row r="63" spans="1:7" ht="22.5" x14ac:dyDescent="0.2">
      <c r="A63" s="831"/>
      <c r="B63" s="839" t="s">
        <v>622</v>
      </c>
      <c r="C63" s="832"/>
      <c r="D63" s="833" t="s">
        <v>623</v>
      </c>
      <c r="E63" s="834" t="s">
        <v>624</v>
      </c>
      <c r="F63" s="834" t="s">
        <v>503</v>
      </c>
      <c r="G63" s="834" t="s">
        <v>624</v>
      </c>
    </row>
    <row r="64" spans="1:7" x14ac:dyDescent="0.2">
      <c r="A64" s="835"/>
      <c r="B64" s="835"/>
      <c r="C64" s="836" t="s">
        <v>625</v>
      </c>
      <c r="D64" s="837" t="s">
        <v>626</v>
      </c>
      <c r="E64" s="838" t="s">
        <v>624</v>
      </c>
      <c r="F64" s="838" t="s">
        <v>503</v>
      </c>
      <c r="G64" s="838" t="s">
        <v>624</v>
      </c>
    </row>
    <row r="65" spans="1:7" ht="22.5" x14ac:dyDescent="0.2">
      <c r="A65" s="831"/>
      <c r="B65" s="839" t="s">
        <v>627</v>
      </c>
      <c r="C65" s="832"/>
      <c r="D65" s="833" t="s">
        <v>628</v>
      </c>
      <c r="E65" s="834" t="s">
        <v>629</v>
      </c>
      <c r="F65" s="834" t="s">
        <v>503</v>
      </c>
      <c r="G65" s="834" t="s">
        <v>629</v>
      </c>
    </row>
    <row r="66" spans="1:7" x14ac:dyDescent="0.2">
      <c r="A66" s="835"/>
      <c r="B66" s="835"/>
      <c r="C66" s="836" t="s">
        <v>625</v>
      </c>
      <c r="D66" s="837" t="s">
        <v>626</v>
      </c>
      <c r="E66" s="838" t="s">
        <v>629</v>
      </c>
      <c r="F66" s="838" t="s">
        <v>503</v>
      </c>
      <c r="G66" s="838" t="s">
        <v>629</v>
      </c>
    </row>
    <row r="67" spans="1:7" ht="15" x14ac:dyDescent="0.2">
      <c r="A67" s="831"/>
      <c r="B67" s="839" t="s">
        <v>630</v>
      </c>
      <c r="C67" s="832"/>
      <c r="D67" s="833" t="s">
        <v>631</v>
      </c>
      <c r="E67" s="834" t="s">
        <v>632</v>
      </c>
      <c r="F67" s="834" t="s">
        <v>1364</v>
      </c>
      <c r="G67" s="834" t="s">
        <v>1366</v>
      </c>
    </row>
    <row r="68" spans="1:7" x14ac:dyDescent="0.2">
      <c r="A68" s="835"/>
      <c r="B68" s="835"/>
      <c r="C68" s="836" t="s">
        <v>478</v>
      </c>
      <c r="D68" s="837" t="s">
        <v>480</v>
      </c>
      <c r="E68" s="838" t="s">
        <v>632</v>
      </c>
      <c r="F68" s="838"/>
      <c r="G68" s="838" t="s">
        <v>632</v>
      </c>
    </row>
    <row r="69" spans="1:7" x14ac:dyDescent="0.2">
      <c r="A69" s="835"/>
      <c r="B69" s="835"/>
      <c r="C69" s="836" t="s">
        <v>1395</v>
      </c>
      <c r="D69" s="837" t="s">
        <v>1397</v>
      </c>
      <c r="E69" s="838" t="s">
        <v>503</v>
      </c>
      <c r="F69" s="838" t="s">
        <v>1364</v>
      </c>
      <c r="G69" s="838" t="s">
        <v>1396</v>
      </c>
    </row>
    <row r="70" spans="1:7" ht="22.5" x14ac:dyDescent="0.2">
      <c r="A70" s="831"/>
      <c r="B70" s="839" t="s">
        <v>633</v>
      </c>
      <c r="C70" s="832"/>
      <c r="D70" s="833" t="s">
        <v>634</v>
      </c>
      <c r="E70" s="834" t="s">
        <v>635</v>
      </c>
      <c r="F70" s="834" t="s">
        <v>503</v>
      </c>
      <c r="G70" s="834" t="s">
        <v>635</v>
      </c>
    </row>
    <row r="71" spans="1:7" x14ac:dyDescent="0.2">
      <c r="A71" s="835"/>
      <c r="B71" s="835"/>
      <c r="C71" s="836" t="s">
        <v>625</v>
      </c>
      <c r="D71" s="837" t="s">
        <v>626</v>
      </c>
      <c r="E71" s="838" t="s">
        <v>635</v>
      </c>
      <c r="F71" s="838" t="s">
        <v>503</v>
      </c>
      <c r="G71" s="838" t="s">
        <v>635</v>
      </c>
    </row>
    <row r="72" spans="1:7" x14ac:dyDescent="0.2">
      <c r="A72" s="828" t="s">
        <v>70</v>
      </c>
      <c r="B72" s="828"/>
      <c r="C72" s="828"/>
      <c r="D72" s="829" t="s">
        <v>130</v>
      </c>
      <c r="E72" s="830" t="s">
        <v>636</v>
      </c>
      <c r="F72" s="830" t="s">
        <v>503</v>
      </c>
      <c r="G72" s="830" t="s">
        <v>636</v>
      </c>
    </row>
    <row r="73" spans="1:7" ht="15" x14ac:dyDescent="0.2">
      <c r="A73" s="831"/>
      <c r="B73" s="839" t="s">
        <v>71</v>
      </c>
      <c r="C73" s="832"/>
      <c r="D73" s="833" t="s">
        <v>173</v>
      </c>
      <c r="E73" s="834" t="s">
        <v>637</v>
      </c>
      <c r="F73" s="834" t="s">
        <v>503</v>
      </c>
      <c r="G73" s="834" t="s">
        <v>637</v>
      </c>
    </row>
    <row r="74" spans="1:7" ht="56.25" x14ac:dyDescent="0.2">
      <c r="A74" s="835"/>
      <c r="B74" s="835"/>
      <c r="C74" s="836" t="s">
        <v>501</v>
      </c>
      <c r="D74" s="837" t="s">
        <v>502</v>
      </c>
      <c r="E74" s="838" t="s">
        <v>637</v>
      </c>
      <c r="F74" s="838" t="s">
        <v>503</v>
      </c>
      <c r="G74" s="838" t="s">
        <v>637</v>
      </c>
    </row>
    <row r="75" spans="1:7" x14ac:dyDescent="0.2">
      <c r="A75" s="835"/>
      <c r="B75" s="835"/>
      <c r="C75" s="836" t="s">
        <v>478</v>
      </c>
      <c r="D75" s="837" t="s">
        <v>480</v>
      </c>
      <c r="E75" s="838" t="s">
        <v>503</v>
      </c>
      <c r="F75" s="838" t="s">
        <v>503</v>
      </c>
      <c r="G75" s="838" t="s">
        <v>503</v>
      </c>
    </row>
    <row r="76" spans="1:7" ht="22.5" x14ac:dyDescent="0.2">
      <c r="A76" s="831"/>
      <c r="B76" s="839" t="s">
        <v>638</v>
      </c>
      <c r="C76" s="832"/>
      <c r="D76" s="833" t="s">
        <v>639</v>
      </c>
      <c r="E76" s="834" t="s">
        <v>640</v>
      </c>
      <c r="F76" s="834" t="s">
        <v>503</v>
      </c>
      <c r="G76" s="834" t="s">
        <v>640</v>
      </c>
    </row>
    <row r="77" spans="1:7" x14ac:dyDescent="0.2">
      <c r="A77" s="835"/>
      <c r="B77" s="835"/>
      <c r="C77" s="836" t="s">
        <v>462</v>
      </c>
      <c r="D77" s="837" t="s">
        <v>463</v>
      </c>
      <c r="E77" s="838" t="s">
        <v>503</v>
      </c>
      <c r="F77" s="838" t="s">
        <v>503</v>
      </c>
      <c r="G77" s="838" t="s">
        <v>503</v>
      </c>
    </row>
    <row r="78" spans="1:7" ht="45" x14ac:dyDescent="0.2">
      <c r="A78" s="835"/>
      <c r="B78" s="835"/>
      <c r="C78" s="836" t="s">
        <v>641</v>
      </c>
      <c r="D78" s="837" t="s">
        <v>642</v>
      </c>
      <c r="E78" s="838" t="s">
        <v>640</v>
      </c>
      <c r="F78" s="838" t="s">
        <v>503</v>
      </c>
      <c r="G78" s="838" t="s">
        <v>640</v>
      </c>
    </row>
    <row r="79" spans="1:7" ht="15" x14ac:dyDescent="0.2">
      <c r="A79" s="831"/>
      <c r="B79" s="839" t="s">
        <v>265</v>
      </c>
      <c r="C79" s="832"/>
      <c r="D79" s="833" t="s">
        <v>643</v>
      </c>
      <c r="E79" s="834" t="s">
        <v>644</v>
      </c>
      <c r="F79" s="834" t="s">
        <v>503</v>
      </c>
      <c r="G79" s="834" t="s">
        <v>644</v>
      </c>
    </row>
    <row r="80" spans="1:7" ht="22.5" x14ac:dyDescent="0.2">
      <c r="A80" s="835"/>
      <c r="B80" s="835"/>
      <c r="C80" s="836" t="s">
        <v>645</v>
      </c>
      <c r="D80" s="837" t="s">
        <v>646</v>
      </c>
      <c r="E80" s="838" t="s">
        <v>647</v>
      </c>
      <c r="F80" s="838" t="s">
        <v>503</v>
      </c>
      <c r="G80" s="838" t="s">
        <v>647</v>
      </c>
    </row>
    <row r="81" spans="1:7" ht="33.75" x14ac:dyDescent="0.2">
      <c r="A81" s="835"/>
      <c r="B81" s="835"/>
      <c r="C81" s="836" t="s">
        <v>648</v>
      </c>
      <c r="D81" s="837" t="s">
        <v>649</v>
      </c>
      <c r="E81" s="838" t="s">
        <v>650</v>
      </c>
      <c r="F81" s="838" t="s">
        <v>503</v>
      </c>
      <c r="G81" s="838" t="s">
        <v>650</v>
      </c>
    </row>
    <row r="82" spans="1:7" ht="56.25" x14ac:dyDescent="0.2">
      <c r="A82" s="835"/>
      <c r="B82" s="835"/>
      <c r="C82" s="836" t="s">
        <v>501</v>
      </c>
      <c r="D82" s="837" t="s">
        <v>502</v>
      </c>
      <c r="E82" s="838" t="s">
        <v>651</v>
      </c>
      <c r="F82" s="838" t="s">
        <v>503</v>
      </c>
      <c r="G82" s="838" t="s">
        <v>651</v>
      </c>
    </row>
    <row r="83" spans="1:7" ht="45" x14ac:dyDescent="0.2">
      <c r="A83" s="835"/>
      <c r="B83" s="835"/>
      <c r="C83" s="836" t="s">
        <v>641</v>
      </c>
      <c r="D83" s="837" t="s">
        <v>642</v>
      </c>
      <c r="E83" s="838" t="s">
        <v>652</v>
      </c>
      <c r="F83" s="838" t="s">
        <v>503</v>
      </c>
      <c r="G83" s="838" t="s">
        <v>652</v>
      </c>
    </row>
    <row r="84" spans="1:7" ht="45" x14ac:dyDescent="0.2">
      <c r="A84" s="835"/>
      <c r="B84" s="835"/>
      <c r="C84" s="836" t="s">
        <v>653</v>
      </c>
      <c r="D84" s="837" t="s">
        <v>654</v>
      </c>
      <c r="E84" s="838" t="s">
        <v>512</v>
      </c>
      <c r="F84" s="838" t="s">
        <v>503</v>
      </c>
      <c r="G84" s="838" t="s">
        <v>512</v>
      </c>
    </row>
    <row r="85" spans="1:7" ht="15" x14ac:dyDescent="0.2">
      <c r="A85" s="831"/>
      <c r="B85" s="839" t="s">
        <v>75</v>
      </c>
      <c r="C85" s="832"/>
      <c r="D85" s="833" t="s">
        <v>655</v>
      </c>
      <c r="E85" s="834" t="s">
        <v>656</v>
      </c>
      <c r="F85" s="834" t="s">
        <v>503</v>
      </c>
      <c r="G85" s="834" t="s">
        <v>656</v>
      </c>
    </row>
    <row r="86" spans="1:7" x14ac:dyDescent="0.2">
      <c r="A86" s="835"/>
      <c r="B86" s="835"/>
      <c r="C86" s="836" t="s">
        <v>462</v>
      </c>
      <c r="D86" s="837" t="s">
        <v>463</v>
      </c>
      <c r="E86" s="838" t="s">
        <v>657</v>
      </c>
      <c r="F86" s="838" t="s">
        <v>503</v>
      </c>
      <c r="G86" s="838" t="s">
        <v>657</v>
      </c>
    </row>
    <row r="87" spans="1:7" ht="56.25" x14ac:dyDescent="0.2">
      <c r="A87" s="835"/>
      <c r="B87" s="835"/>
      <c r="C87" s="836" t="s">
        <v>658</v>
      </c>
      <c r="D87" s="837" t="s">
        <v>659</v>
      </c>
      <c r="E87" s="838" t="s">
        <v>660</v>
      </c>
      <c r="F87" s="838" t="s">
        <v>503</v>
      </c>
      <c r="G87" s="838" t="s">
        <v>660</v>
      </c>
    </row>
    <row r="88" spans="1:7" ht="15" x14ac:dyDescent="0.2">
      <c r="A88" s="831"/>
      <c r="B88" s="839" t="s">
        <v>266</v>
      </c>
      <c r="C88" s="832"/>
      <c r="D88" s="833" t="s">
        <v>205</v>
      </c>
      <c r="E88" s="834" t="s">
        <v>661</v>
      </c>
      <c r="F88" s="834" t="s">
        <v>503</v>
      </c>
      <c r="G88" s="834" t="s">
        <v>661</v>
      </c>
    </row>
    <row r="89" spans="1:7" ht="78.75" x14ac:dyDescent="0.2">
      <c r="A89" s="835"/>
      <c r="B89" s="835"/>
      <c r="C89" s="836" t="s">
        <v>662</v>
      </c>
      <c r="D89" s="837" t="s">
        <v>663</v>
      </c>
      <c r="E89" s="838" t="s">
        <v>664</v>
      </c>
      <c r="F89" s="838" t="s">
        <v>503</v>
      </c>
      <c r="G89" s="838" t="s">
        <v>664</v>
      </c>
    </row>
    <row r="90" spans="1:7" ht="78.75" x14ac:dyDescent="0.2">
      <c r="A90" s="835"/>
      <c r="B90" s="835"/>
      <c r="C90" s="836" t="s">
        <v>665</v>
      </c>
      <c r="D90" s="837" t="s">
        <v>663</v>
      </c>
      <c r="E90" s="838" t="s">
        <v>666</v>
      </c>
      <c r="F90" s="838" t="s">
        <v>503</v>
      </c>
      <c r="G90" s="838" t="s">
        <v>666</v>
      </c>
    </row>
    <row r="91" spans="1:7" ht="78.75" x14ac:dyDescent="0.2">
      <c r="A91" s="835"/>
      <c r="B91" s="835"/>
      <c r="C91" s="836" t="s">
        <v>667</v>
      </c>
      <c r="D91" s="837" t="s">
        <v>668</v>
      </c>
      <c r="E91" s="838" t="s">
        <v>669</v>
      </c>
      <c r="F91" s="838" t="s">
        <v>503</v>
      </c>
      <c r="G91" s="838" t="s">
        <v>669</v>
      </c>
    </row>
    <row r="92" spans="1:7" ht="78.75" x14ac:dyDescent="0.2">
      <c r="A92" s="835"/>
      <c r="B92" s="835"/>
      <c r="C92" s="836" t="s">
        <v>670</v>
      </c>
      <c r="D92" s="837" t="s">
        <v>668</v>
      </c>
      <c r="E92" s="838" t="s">
        <v>671</v>
      </c>
      <c r="F92" s="838" t="s">
        <v>503</v>
      </c>
      <c r="G92" s="838" t="s">
        <v>671</v>
      </c>
    </row>
    <row r="93" spans="1:7" x14ac:dyDescent="0.2">
      <c r="A93" s="828" t="s">
        <v>672</v>
      </c>
      <c r="B93" s="828"/>
      <c r="C93" s="828"/>
      <c r="D93" s="829" t="s">
        <v>135</v>
      </c>
      <c r="E93" s="830" t="s">
        <v>673</v>
      </c>
      <c r="F93" s="830" t="s">
        <v>674</v>
      </c>
      <c r="G93" s="830" t="s">
        <v>675</v>
      </c>
    </row>
    <row r="94" spans="1:7" ht="56.25" x14ac:dyDescent="0.2">
      <c r="A94" s="831"/>
      <c r="B94" s="839" t="s">
        <v>676</v>
      </c>
      <c r="C94" s="832"/>
      <c r="D94" s="833" t="s">
        <v>677</v>
      </c>
      <c r="E94" s="834" t="s">
        <v>678</v>
      </c>
      <c r="F94" s="834" t="s">
        <v>503</v>
      </c>
      <c r="G94" s="834" t="s">
        <v>678</v>
      </c>
    </row>
    <row r="95" spans="1:7" ht="56.25" x14ac:dyDescent="0.2">
      <c r="A95" s="835"/>
      <c r="B95" s="835"/>
      <c r="C95" s="836" t="s">
        <v>504</v>
      </c>
      <c r="D95" s="837" t="s">
        <v>505</v>
      </c>
      <c r="E95" s="838" t="s">
        <v>679</v>
      </c>
      <c r="F95" s="838" t="s">
        <v>503</v>
      </c>
      <c r="G95" s="838" t="s">
        <v>679</v>
      </c>
    </row>
    <row r="96" spans="1:7" ht="45" x14ac:dyDescent="0.2">
      <c r="A96" s="835"/>
      <c r="B96" s="835"/>
      <c r="C96" s="836" t="s">
        <v>641</v>
      </c>
      <c r="D96" s="837" t="s">
        <v>642</v>
      </c>
      <c r="E96" s="838" t="s">
        <v>680</v>
      </c>
      <c r="F96" s="838" t="s">
        <v>503</v>
      </c>
      <c r="G96" s="838" t="s">
        <v>680</v>
      </c>
    </row>
    <row r="97" spans="1:7" ht="56.25" x14ac:dyDescent="0.2">
      <c r="A97" s="835"/>
      <c r="B97" s="835"/>
      <c r="C97" s="836" t="s">
        <v>681</v>
      </c>
      <c r="D97" s="837" t="s">
        <v>682</v>
      </c>
      <c r="E97" s="838" t="s">
        <v>683</v>
      </c>
      <c r="F97" s="838" t="s">
        <v>503</v>
      </c>
      <c r="G97" s="838" t="s">
        <v>683</v>
      </c>
    </row>
    <row r="98" spans="1:7" ht="33.75" x14ac:dyDescent="0.2">
      <c r="A98" s="831"/>
      <c r="B98" s="839" t="s">
        <v>684</v>
      </c>
      <c r="C98" s="832"/>
      <c r="D98" s="833" t="s">
        <v>138</v>
      </c>
      <c r="E98" s="834" t="s">
        <v>685</v>
      </c>
      <c r="F98" s="834" t="s">
        <v>503</v>
      </c>
      <c r="G98" s="834" t="s">
        <v>685</v>
      </c>
    </row>
    <row r="99" spans="1:7" ht="45" x14ac:dyDescent="0.2">
      <c r="A99" s="835"/>
      <c r="B99" s="835"/>
      <c r="C99" s="836" t="s">
        <v>641</v>
      </c>
      <c r="D99" s="837" t="s">
        <v>642</v>
      </c>
      <c r="E99" s="838" t="s">
        <v>685</v>
      </c>
      <c r="F99" s="838" t="s">
        <v>503</v>
      </c>
      <c r="G99" s="838" t="s">
        <v>685</v>
      </c>
    </row>
    <row r="100" spans="1:7" ht="15" x14ac:dyDescent="0.2">
      <c r="A100" s="831"/>
      <c r="B100" s="839" t="s">
        <v>686</v>
      </c>
      <c r="C100" s="832"/>
      <c r="D100" s="833" t="s">
        <v>451</v>
      </c>
      <c r="E100" s="834" t="s">
        <v>674</v>
      </c>
      <c r="F100" s="834" t="s">
        <v>674</v>
      </c>
      <c r="G100" s="834" t="s">
        <v>687</v>
      </c>
    </row>
    <row r="101" spans="1:7" ht="56.25" x14ac:dyDescent="0.2">
      <c r="A101" s="835"/>
      <c r="B101" s="835"/>
      <c r="C101" s="836" t="s">
        <v>504</v>
      </c>
      <c r="D101" s="837" t="s">
        <v>505</v>
      </c>
      <c r="E101" s="838" t="s">
        <v>674</v>
      </c>
      <c r="F101" s="838" t="s">
        <v>674</v>
      </c>
      <c r="G101" s="838" t="s">
        <v>687</v>
      </c>
    </row>
    <row r="102" spans="1:7" ht="15" x14ac:dyDescent="0.2">
      <c r="A102" s="831"/>
      <c r="B102" s="839" t="s">
        <v>688</v>
      </c>
      <c r="C102" s="832"/>
      <c r="D102" s="833" t="s">
        <v>140</v>
      </c>
      <c r="E102" s="834" t="s">
        <v>689</v>
      </c>
      <c r="F102" s="834" t="s">
        <v>503</v>
      </c>
      <c r="G102" s="834" t="s">
        <v>689</v>
      </c>
    </row>
    <row r="103" spans="1:7" ht="45" x14ac:dyDescent="0.2">
      <c r="A103" s="835"/>
      <c r="B103" s="835"/>
      <c r="C103" s="836" t="s">
        <v>641</v>
      </c>
      <c r="D103" s="837" t="s">
        <v>642</v>
      </c>
      <c r="E103" s="838" t="s">
        <v>690</v>
      </c>
      <c r="F103" s="838" t="s">
        <v>503</v>
      </c>
      <c r="G103" s="838" t="s">
        <v>690</v>
      </c>
    </row>
    <row r="104" spans="1:7" ht="56.25" x14ac:dyDescent="0.2">
      <c r="A104" s="835"/>
      <c r="B104" s="835"/>
      <c r="C104" s="836" t="s">
        <v>681</v>
      </c>
      <c r="D104" s="837" t="s">
        <v>682</v>
      </c>
      <c r="E104" s="838" t="s">
        <v>691</v>
      </c>
      <c r="F104" s="838" t="s">
        <v>503</v>
      </c>
      <c r="G104" s="838" t="s">
        <v>691</v>
      </c>
    </row>
    <row r="105" spans="1:7" ht="15" x14ac:dyDescent="0.2">
      <c r="A105" s="831"/>
      <c r="B105" s="839" t="s">
        <v>692</v>
      </c>
      <c r="C105" s="832"/>
      <c r="D105" s="833" t="s">
        <v>141</v>
      </c>
      <c r="E105" s="834" t="s">
        <v>693</v>
      </c>
      <c r="F105" s="834" t="s">
        <v>503</v>
      </c>
      <c r="G105" s="834" t="s">
        <v>693</v>
      </c>
    </row>
    <row r="106" spans="1:7" ht="45" x14ac:dyDescent="0.2">
      <c r="A106" s="835"/>
      <c r="B106" s="835"/>
      <c r="C106" s="836" t="s">
        <v>641</v>
      </c>
      <c r="D106" s="837" t="s">
        <v>642</v>
      </c>
      <c r="E106" s="838" t="s">
        <v>693</v>
      </c>
      <c r="F106" s="838" t="s">
        <v>503</v>
      </c>
      <c r="G106" s="838" t="s">
        <v>693</v>
      </c>
    </row>
    <row r="107" spans="1:7" ht="22.5" x14ac:dyDescent="0.2">
      <c r="A107" s="831"/>
      <c r="B107" s="839" t="s">
        <v>694</v>
      </c>
      <c r="C107" s="832"/>
      <c r="D107" s="833" t="s">
        <v>453</v>
      </c>
      <c r="E107" s="834" t="s">
        <v>695</v>
      </c>
      <c r="F107" s="834" t="s">
        <v>503</v>
      </c>
      <c r="G107" s="834" t="s">
        <v>695</v>
      </c>
    </row>
    <row r="108" spans="1:7" x14ac:dyDescent="0.2">
      <c r="A108" s="835"/>
      <c r="B108" s="835"/>
      <c r="C108" s="836" t="s">
        <v>462</v>
      </c>
      <c r="D108" s="837" t="s">
        <v>463</v>
      </c>
      <c r="E108" s="838" t="s">
        <v>696</v>
      </c>
      <c r="F108" s="838" t="s">
        <v>503</v>
      </c>
      <c r="G108" s="838" t="s">
        <v>696</v>
      </c>
    </row>
    <row r="109" spans="1:7" ht="56.25" x14ac:dyDescent="0.2">
      <c r="A109" s="835"/>
      <c r="B109" s="835"/>
      <c r="C109" s="836" t="s">
        <v>504</v>
      </c>
      <c r="D109" s="837" t="s">
        <v>505</v>
      </c>
      <c r="E109" s="838" t="s">
        <v>697</v>
      </c>
      <c r="F109" s="838" t="s">
        <v>503</v>
      </c>
      <c r="G109" s="838" t="s">
        <v>697</v>
      </c>
    </row>
    <row r="110" spans="1:7" ht="45" x14ac:dyDescent="0.2">
      <c r="A110" s="835"/>
      <c r="B110" s="835"/>
      <c r="C110" s="836" t="s">
        <v>698</v>
      </c>
      <c r="D110" s="837" t="s">
        <v>699</v>
      </c>
      <c r="E110" s="838" t="s">
        <v>700</v>
      </c>
      <c r="F110" s="838" t="s">
        <v>503</v>
      </c>
      <c r="G110" s="838" t="s">
        <v>700</v>
      </c>
    </row>
    <row r="111" spans="1:7" ht="15" x14ac:dyDescent="0.2">
      <c r="A111" s="831"/>
      <c r="B111" s="839" t="s">
        <v>701</v>
      </c>
      <c r="C111" s="832"/>
      <c r="D111" s="833" t="s">
        <v>702</v>
      </c>
      <c r="E111" s="834" t="s">
        <v>703</v>
      </c>
      <c r="F111" s="834" t="s">
        <v>503</v>
      </c>
      <c r="G111" s="834" t="s">
        <v>703</v>
      </c>
    </row>
    <row r="112" spans="1:7" ht="45" x14ac:dyDescent="0.2">
      <c r="A112" s="835"/>
      <c r="B112" s="835"/>
      <c r="C112" s="836" t="s">
        <v>641</v>
      </c>
      <c r="D112" s="837" t="s">
        <v>642</v>
      </c>
      <c r="E112" s="838" t="s">
        <v>703</v>
      </c>
      <c r="F112" s="838" t="s">
        <v>503</v>
      </c>
      <c r="G112" s="838" t="s">
        <v>703</v>
      </c>
    </row>
    <row r="113" spans="1:7" ht="22.5" x14ac:dyDescent="0.2">
      <c r="A113" s="828" t="s">
        <v>704</v>
      </c>
      <c r="B113" s="828"/>
      <c r="C113" s="828"/>
      <c r="D113" s="829" t="s">
        <v>207</v>
      </c>
      <c r="E113" s="830" t="s">
        <v>705</v>
      </c>
      <c r="F113" s="830" t="s">
        <v>503</v>
      </c>
      <c r="G113" s="830" t="s">
        <v>705</v>
      </c>
    </row>
    <row r="114" spans="1:7" ht="15" x14ac:dyDescent="0.2">
      <c r="A114" s="831"/>
      <c r="B114" s="839" t="s">
        <v>706</v>
      </c>
      <c r="C114" s="832"/>
      <c r="D114" s="833" t="s">
        <v>205</v>
      </c>
      <c r="E114" s="834" t="s">
        <v>705</v>
      </c>
      <c r="F114" s="834" t="s">
        <v>503</v>
      </c>
      <c r="G114" s="834" t="s">
        <v>705</v>
      </c>
    </row>
    <row r="115" spans="1:7" ht="78.75" x14ac:dyDescent="0.2">
      <c r="A115" s="835"/>
      <c r="B115" s="835"/>
      <c r="C115" s="836" t="s">
        <v>667</v>
      </c>
      <c r="D115" s="837" t="s">
        <v>668</v>
      </c>
      <c r="E115" s="838" t="s">
        <v>707</v>
      </c>
      <c r="F115" s="838" t="s">
        <v>503</v>
      </c>
      <c r="G115" s="838" t="s">
        <v>707</v>
      </c>
    </row>
    <row r="116" spans="1:7" ht="78.75" x14ac:dyDescent="0.2">
      <c r="A116" s="835"/>
      <c r="B116" s="835"/>
      <c r="C116" s="836" t="s">
        <v>670</v>
      </c>
      <c r="D116" s="837" t="s">
        <v>668</v>
      </c>
      <c r="E116" s="838" t="s">
        <v>708</v>
      </c>
      <c r="F116" s="838" t="s">
        <v>503</v>
      </c>
      <c r="G116" s="838" t="s">
        <v>708</v>
      </c>
    </row>
    <row r="117" spans="1:7" x14ac:dyDescent="0.2">
      <c r="A117" s="828" t="s">
        <v>709</v>
      </c>
      <c r="B117" s="828"/>
      <c r="C117" s="828"/>
      <c r="D117" s="829" t="s">
        <v>485</v>
      </c>
      <c r="E117" s="830" t="s">
        <v>503</v>
      </c>
      <c r="F117" s="830" t="s">
        <v>710</v>
      </c>
      <c r="G117" s="830" t="s">
        <v>710</v>
      </c>
    </row>
    <row r="118" spans="1:7" ht="22.5" x14ac:dyDescent="0.2">
      <c r="A118" s="831"/>
      <c r="B118" s="839" t="s">
        <v>711</v>
      </c>
      <c r="C118" s="832"/>
      <c r="D118" s="833" t="s">
        <v>486</v>
      </c>
      <c r="E118" s="834" t="s">
        <v>503</v>
      </c>
      <c r="F118" s="834" t="s">
        <v>710</v>
      </c>
      <c r="G118" s="834" t="s">
        <v>710</v>
      </c>
    </row>
    <row r="119" spans="1:7" ht="45" x14ac:dyDescent="0.2">
      <c r="A119" s="835"/>
      <c r="B119" s="835"/>
      <c r="C119" s="836" t="s">
        <v>641</v>
      </c>
      <c r="D119" s="837" t="s">
        <v>642</v>
      </c>
      <c r="E119" s="838" t="s">
        <v>503</v>
      </c>
      <c r="F119" s="838" t="s">
        <v>710</v>
      </c>
      <c r="G119" s="838" t="s">
        <v>710</v>
      </c>
    </row>
    <row r="120" spans="1:7" x14ac:dyDescent="0.2">
      <c r="A120" s="828" t="s">
        <v>712</v>
      </c>
      <c r="B120" s="828"/>
      <c r="C120" s="828"/>
      <c r="D120" s="829" t="s">
        <v>454</v>
      </c>
      <c r="E120" s="830" t="s">
        <v>713</v>
      </c>
      <c r="F120" s="830" t="s">
        <v>714</v>
      </c>
      <c r="G120" s="830" t="s">
        <v>715</v>
      </c>
    </row>
    <row r="121" spans="1:7" ht="15" x14ac:dyDescent="0.2">
      <c r="A121" s="831"/>
      <c r="B121" s="839" t="s">
        <v>716</v>
      </c>
      <c r="C121" s="832"/>
      <c r="D121" s="833" t="s">
        <v>717</v>
      </c>
      <c r="E121" s="834" t="s">
        <v>718</v>
      </c>
      <c r="F121" s="834" t="s">
        <v>503</v>
      </c>
      <c r="G121" s="834" t="s">
        <v>718</v>
      </c>
    </row>
    <row r="122" spans="1:7" ht="56.25" x14ac:dyDescent="0.2">
      <c r="A122" s="835"/>
      <c r="B122" s="835"/>
      <c r="C122" s="836" t="s">
        <v>719</v>
      </c>
      <c r="D122" s="837" t="s">
        <v>720</v>
      </c>
      <c r="E122" s="838" t="s">
        <v>531</v>
      </c>
      <c r="F122" s="838" t="s">
        <v>503</v>
      </c>
      <c r="G122" s="838" t="s">
        <v>531</v>
      </c>
    </row>
    <row r="123" spans="1:7" ht="90" x14ac:dyDescent="0.2">
      <c r="A123" s="835"/>
      <c r="B123" s="835"/>
      <c r="C123" s="836" t="s">
        <v>721</v>
      </c>
      <c r="D123" s="837" t="s">
        <v>722</v>
      </c>
      <c r="E123" s="838" t="s">
        <v>723</v>
      </c>
      <c r="F123" s="838" t="s">
        <v>503</v>
      </c>
      <c r="G123" s="838" t="s">
        <v>723</v>
      </c>
    </row>
    <row r="124" spans="1:7" ht="56.25" x14ac:dyDescent="0.2">
      <c r="A124" s="835"/>
      <c r="B124" s="835"/>
      <c r="C124" s="836" t="s">
        <v>681</v>
      </c>
      <c r="D124" s="837" t="s">
        <v>682</v>
      </c>
      <c r="E124" s="838" t="s">
        <v>521</v>
      </c>
      <c r="F124" s="838" t="s">
        <v>503</v>
      </c>
      <c r="G124" s="838" t="s">
        <v>521</v>
      </c>
    </row>
    <row r="125" spans="1:7" ht="56.25" x14ac:dyDescent="0.2">
      <c r="A125" s="831"/>
      <c r="B125" s="839" t="s">
        <v>724</v>
      </c>
      <c r="C125" s="832"/>
      <c r="D125" s="833" t="s">
        <v>725</v>
      </c>
      <c r="E125" s="834" t="s">
        <v>726</v>
      </c>
      <c r="F125" s="834" t="s">
        <v>503</v>
      </c>
      <c r="G125" s="834" t="s">
        <v>726</v>
      </c>
    </row>
    <row r="126" spans="1:7" ht="56.25" x14ac:dyDescent="0.2">
      <c r="A126" s="835"/>
      <c r="B126" s="835"/>
      <c r="C126" s="836" t="s">
        <v>719</v>
      </c>
      <c r="D126" s="837" t="s">
        <v>720</v>
      </c>
      <c r="E126" s="838" t="s">
        <v>674</v>
      </c>
      <c r="F126" s="838" t="s">
        <v>503</v>
      </c>
      <c r="G126" s="838" t="s">
        <v>674</v>
      </c>
    </row>
    <row r="127" spans="1:7" ht="56.25" x14ac:dyDescent="0.2">
      <c r="A127" s="835"/>
      <c r="B127" s="835"/>
      <c r="C127" s="836" t="s">
        <v>504</v>
      </c>
      <c r="D127" s="837" t="s">
        <v>505</v>
      </c>
      <c r="E127" s="838" t="s">
        <v>727</v>
      </c>
      <c r="F127" s="838" t="s">
        <v>503</v>
      </c>
      <c r="G127" s="838" t="s">
        <v>727</v>
      </c>
    </row>
    <row r="128" spans="1:7" ht="45" x14ac:dyDescent="0.2">
      <c r="A128" s="835"/>
      <c r="B128" s="835"/>
      <c r="C128" s="836" t="s">
        <v>698</v>
      </c>
      <c r="D128" s="837" t="s">
        <v>699</v>
      </c>
      <c r="E128" s="838" t="s">
        <v>728</v>
      </c>
      <c r="F128" s="838" t="s">
        <v>503</v>
      </c>
      <c r="G128" s="838" t="s">
        <v>728</v>
      </c>
    </row>
    <row r="129" spans="1:7" ht="56.25" x14ac:dyDescent="0.2">
      <c r="A129" s="835"/>
      <c r="B129" s="835"/>
      <c r="C129" s="836" t="s">
        <v>681</v>
      </c>
      <c r="D129" s="837" t="s">
        <v>682</v>
      </c>
      <c r="E129" s="838" t="s">
        <v>521</v>
      </c>
      <c r="F129" s="838" t="s">
        <v>503</v>
      </c>
      <c r="G129" s="838" t="s">
        <v>521</v>
      </c>
    </row>
    <row r="130" spans="1:7" ht="15" x14ac:dyDescent="0.2">
      <c r="A130" s="831"/>
      <c r="B130" s="839" t="s">
        <v>729</v>
      </c>
      <c r="C130" s="832"/>
      <c r="D130" s="833" t="s">
        <v>477</v>
      </c>
      <c r="E130" s="834" t="s">
        <v>503</v>
      </c>
      <c r="F130" s="834" t="s">
        <v>714</v>
      </c>
      <c r="G130" s="834" t="s">
        <v>714</v>
      </c>
    </row>
    <row r="131" spans="1:7" ht="56.25" x14ac:dyDescent="0.2">
      <c r="A131" s="835"/>
      <c r="B131" s="835"/>
      <c r="C131" s="836" t="s">
        <v>504</v>
      </c>
      <c r="D131" s="837" t="s">
        <v>505</v>
      </c>
      <c r="E131" s="838" t="s">
        <v>503</v>
      </c>
      <c r="F131" s="838" t="s">
        <v>714</v>
      </c>
      <c r="G131" s="838" t="s">
        <v>714</v>
      </c>
    </row>
    <row r="132" spans="1:7" ht="22.5" x14ac:dyDescent="0.2">
      <c r="A132" s="828" t="s">
        <v>85</v>
      </c>
      <c r="B132" s="828"/>
      <c r="C132" s="828"/>
      <c r="D132" s="829" t="s">
        <v>179</v>
      </c>
      <c r="E132" s="830" t="s">
        <v>730</v>
      </c>
      <c r="F132" s="830" t="s">
        <v>503</v>
      </c>
      <c r="G132" s="830" t="s">
        <v>730</v>
      </c>
    </row>
    <row r="133" spans="1:7" ht="15" x14ac:dyDescent="0.2">
      <c r="A133" s="831"/>
      <c r="B133" s="839" t="s">
        <v>731</v>
      </c>
      <c r="C133" s="832"/>
      <c r="D133" s="833" t="s">
        <v>180</v>
      </c>
      <c r="E133" s="834" t="s">
        <v>732</v>
      </c>
      <c r="F133" s="834" t="s">
        <v>503</v>
      </c>
      <c r="G133" s="834" t="s">
        <v>732</v>
      </c>
    </row>
    <row r="134" spans="1:7" ht="33.75" x14ac:dyDescent="0.2">
      <c r="A134" s="835"/>
      <c r="B134" s="835"/>
      <c r="C134" s="836" t="s">
        <v>513</v>
      </c>
      <c r="D134" s="837" t="s">
        <v>514</v>
      </c>
      <c r="E134" s="838" t="s">
        <v>733</v>
      </c>
      <c r="F134" s="838" t="s">
        <v>503</v>
      </c>
      <c r="G134" s="838" t="s">
        <v>733</v>
      </c>
    </row>
    <row r="135" spans="1:7" ht="22.5" x14ac:dyDescent="0.2">
      <c r="A135" s="835"/>
      <c r="B135" s="835"/>
      <c r="C135" s="836" t="s">
        <v>600</v>
      </c>
      <c r="D135" s="837" t="s">
        <v>601</v>
      </c>
      <c r="E135" s="838" t="s">
        <v>734</v>
      </c>
      <c r="F135" s="838" t="s">
        <v>503</v>
      </c>
      <c r="G135" s="838" t="s">
        <v>734</v>
      </c>
    </row>
    <row r="136" spans="1:7" ht="33.75" x14ac:dyDescent="0.2">
      <c r="A136" s="831"/>
      <c r="B136" s="839" t="s">
        <v>735</v>
      </c>
      <c r="C136" s="832"/>
      <c r="D136" s="833" t="s">
        <v>736</v>
      </c>
      <c r="E136" s="834" t="s">
        <v>737</v>
      </c>
      <c r="F136" s="834" t="s">
        <v>503</v>
      </c>
      <c r="G136" s="834" t="s">
        <v>737</v>
      </c>
    </row>
    <row r="137" spans="1:7" x14ac:dyDescent="0.2">
      <c r="A137" s="835"/>
      <c r="B137" s="835"/>
      <c r="C137" s="836" t="s">
        <v>510</v>
      </c>
      <c r="D137" s="837" t="s">
        <v>511</v>
      </c>
      <c r="E137" s="838" t="s">
        <v>737</v>
      </c>
      <c r="F137" s="838" t="s">
        <v>503</v>
      </c>
      <c r="G137" s="838" t="s">
        <v>737</v>
      </c>
    </row>
    <row r="138" spans="1:7" ht="15" x14ac:dyDescent="0.2">
      <c r="A138" s="831"/>
      <c r="B138" s="839" t="s">
        <v>738</v>
      </c>
      <c r="C138" s="832"/>
      <c r="D138" s="833" t="s">
        <v>205</v>
      </c>
      <c r="E138" s="834" t="s">
        <v>687</v>
      </c>
      <c r="F138" s="834" t="s">
        <v>503</v>
      </c>
      <c r="G138" s="834" t="s">
        <v>687</v>
      </c>
    </row>
    <row r="139" spans="1:7" x14ac:dyDescent="0.2">
      <c r="A139" s="835"/>
      <c r="B139" s="835"/>
      <c r="C139" s="836" t="s">
        <v>462</v>
      </c>
      <c r="D139" s="837" t="s">
        <v>463</v>
      </c>
      <c r="E139" s="838" t="s">
        <v>687</v>
      </c>
      <c r="F139" s="838" t="s">
        <v>503</v>
      </c>
      <c r="G139" s="838" t="s">
        <v>687</v>
      </c>
    </row>
    <row r="140" spans="1:7" ht="22.5" x14ac:dyDescent="0.2">
      <c r="A140" s="828" t="s">
        <v>99</v>
      </c>
      <c r="B140" s="828"/>
      <c r="C140" s="828"/>
      <c r="D140" s="829" t="s">
        <v>163</v>
      </c>
      <c r="E140" s="830" t="s">
        <v>508</v>
      </c>
      <c r="F140" s="830" t="s">
        <v>503</v>
      </c>
      <c r="G140" s="830" t="s">
        <v>508</v>
      </c>
    </row>
    <row r="141" spans="1:7" ht="15" x14ac:dyDescent="0.2">
      <c r="A141" s="831"/>
      <c r="B141" s="839" t="s">
        <v>100</v>
      </c>
      <c r="C141" s="832"/>
      <c r="D141" s="833" t="s">
        <v>164</v>
      </c>
      <c r="E141" s="834" t="s">
        <v>508</v>
      </c>
      <c r="F141" s="834" t="s">
        <v>503</v>
      </c>
      <c r="G141" s="834" t="s">
        <v>508</v>
      </c>
    </row>
    <row r="142" spans="1:7" x14ac:dyDescent="0.2">
      <c r="A142" s="835"/>
      <c r="B142" s="835"/>
      <c r="C142" s="836" t="s">
        <v>462</v>
      </c>
      <c r="D142" s="837" t="s">
        <v>463</v>
      </c>
      <c r="E142" s="838" t="s">
        <v>508</v>
      </c>
      <c r="F142" s="838" t="s">
        <v>503</v>
      </c>
      <c r="G142" s="838" t="s">
        <v>508</v>
      </c>
    </row>
    <row r="143" spans="1:7" x14ac:dyDescent="0.2">
      <c r="A143" s="828" t="s">
        <v>110</v>
      </c>
      <c r="B143" s="828"/>
      <c r="C143" s="828"/>
      <c r="D143" s="829" t="s">
        <v>337</v>
      </c>
      <c r="E143" s="830" t="s">
        <v>739</v>
      </c>
      <c r="F143" s="830" t="s">
        <v>503</v>
      </c>
      <c r="G143" s="830" t="s">
        <v>739</v>
      </c>
    </row>
    <row r="144" spans="1:7" ht="15" x14ac:dyDescent="0.2">
      <c r="A144" s="831"/>
      <c r="B144" s="839" t="s">
        <v>111</v>
      </c>
      <c r="C144" s="832"/>
      <c r="D144" s="833" t="s">
        <v>338</v>
      </c>
      <c r="E144" s="834" t="s">
        <v>739</v>
      </c>
      <c r="F144" s="834" t="s">
        <v>503</v>
      </c>
      <c r="G144" s="834" t="s">
        <v>739</v>
      </c>
    </row>
    <row r="145" spans="1:7" ht="67.5" x14ac:dyDescent="0.2">
      <c r="A145" s="835"/>
      <c r="B145" s="835"/>
      <c r="C145" s="836" t="s">
        <v>740</v>
      </c>
      <c r="D145" s="837" t="s">
        <v>741</v>
      </c>
      <c r="E145" s="838" t="s">
        <v>739</v>
      </c>
      <c r="F145" s="838" t="s">
        <v>503</v>
      </c>
      <c r="G145" s="838" t="s">
        <v>739</v>
      </c>
    </row>
    <row r="146" spans="1:7" ht="17.100000000000001" customHeight="1" x14ac:dyDescent="0.2">
      <c r="A146" s="844" t="s">
        <v>355</v>
      </c>
      <c r="B146" s="844"/>
      <c r="C146" s="844"/>
      <c r="D146" s="844"/>
      <c r="E146" s="841" t="s">
        <v>742</v>
      </c>
      <c r="F146" s="841" t="s">
        <v>1367</v>
      </c>
      <c r="G146" s="841" t="s">
        <v>1368</v>
      </c>
    </row>
  </sheetData>
  <mergeCells count="4">
    <mergeCell ref="A146:D146"/>
    <mergeCell ref="A1:G1"/>
    <mergeCell ref="A2:E2"/>
    <mergeCell ref="F2:G2"/>
  </mergeCells>
  <pageMargins left="0.74803149606299213" right="0" top="0.78740157480314965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3"/>
  <sheetViews>
    <sheetView showGridLines="0" workbookViewId="0">
      <selection activeCell="I9" sqref="I9"/>
    </sheetView>
  </sheetViews>
  <sheetFormatPr defaultRowHeight="12.75" x14ac:dyDescent="0.2"/>
  <cols>
    <col min="1" max="1" width="6.42578125" style="827" customWidth="1"/>
    <col min="2" max="2" width="7.85546875" style="827" customWidth="1"/>
    <col min="3" max="3" width="8.7109375" style="827" customWidth="1"/>
    <col min="4" max="4" width="33.7109375" style="827" customWidth="1"/>
    <col min="5" max="5" width="12.42578125" style="827" customWidth="1"/>
    <col min="6" max="6" width="11.28515625" style="827" customWidth="1"/>
    <col min="7" max="7" width="13" style="827" customWidth="1"/>
    <col min="8" max="252" width="9.140625" style="827"/>
    <col min="253" max="253" width="2.140625" style="827" customWidth="1"/>
    <col min="254" max="254" width="8.7109375" style="827" customWidth="1"/>
    <col min="255" max="255" width="9.85546875" style="827" customWidth="1"/>
    <col min="256" max="256" width="1" style="827" customWidth="1"/>
    <col min="257" max="257" width="10.85546875" style="827" customWidth="1"/>
    <col min="258" max="258" width="1" style="827" customWidth="1"/>
    <col min="259" max="259" width="53.5703125" style="827" customWidth="1"/>
    <col min="260" max="261" width="22.85546875" style="827" customWidth="1"/>
    <col min="262" max="262" width="8.7109375" style="827" customWidth="1"/>
    <col min="263" max="263" width="14.140625" style="827" customWidth="1"/>
    <col min="264" max="508" width="9.140625" style="827"/>
    <col min="509" max="509" width="2.140625" style="827" customWidth="1"/>
    <col min="510" max="510" width="8.7109375" style="827" customWidth="1"/>
    <col min="511" max="511" width="9.85546875" style="827" customWidth="1"/>
    <col min="512" max="512" width="1" style="827" customWidth="1"/>
    <col min="513" max="513" width="10.85546875" style="827" customWidth="1"/>
    <col min="514" max="514" width="1" style="827" customWidth="1"/>
    <col min="515" max="515" width="53.5703125" style="827" customWidth="1"/>
    <col min="516" max="517" width="22.85546875" style="827" customWidth="1"/>
    <col min="518" max="518" width="8.7109375" style="827" customWidth="1"/>
    <col min="519" max="519" width="14.140625" style="827" customWidth="1"/>
    <col min="520" max="764" width="9.140625" style="827"/>
    <col min="765" max="765" width="2.140625" style="827" customWidth="1"/>
    <col min="766" max="766" width="8.7109375" style="827" customWidth="1"/>
    <col min="767" max="767" width="9.85546875" style="827" customWidth="1"/>
    <col min="768" max="768" width="1" style="827" customWidth="1"/>
    <col min="769" max="769" width="10.85546875" style="827" customWidth="1"/>
    <col min="770" max="770" width="1" style="827" customWidth="1"/>
    <col min="771" max="771" width="53.5703125" style="827" customWidth="1"/>
    <col min="772" max="773" width="22.85546875" style="827" customWidth="1"/>
    <col min="774" max="774" width="8.7109375" style="827" customWidth="1"/>
    <col min="775" max="775" width="14.140625" style="827" customWidth="1"/>
    <col min="776" max="1020" width="9.140625" style="827"/>
    <col min="1021" max="1021" width="2.140625" style="827" customWidth="1"/>
    <col min="1022" max="1022" width="8.7109375" style="827" customWidth="1"/>
    <col min="1023" max="1023" width="9.85546875" style="827" customWidth="1"/>
    <col min="1024" max="1024" width="1" style="827" customWidth="1"/>
    <col min="1025" max="1025" width="10.85546875" style="827" customWidth="1"/>
    <col min="1026" max="1026" width="1" style="827" customWidth="1"/>
    <col min="1027" max="1027" width="53.5703125" style="827" customWidth="1"/>
    <col min="1028" max="1029" width="22.85546875" style="827" customWidth="1"/>
    <col min="1030" max="1030" width="8.7109375" style="827" customWidth="1"/>
    <col min="1031" max="1031" width="14.140625" style="827" customWidth="1"/>
    <col min="1032" max="1276" width="9.140625" style="827"/>
    <col min="1277" max="1277" width="2.140625" style="827" customWidth="1"/>
    <col min="1278" max="1278" width="8.7109375" style="827" customWidth="1"/>
    <col min="1279" max="1279" width="9.85546875" style="827" customWidth="1"/>
    <col min="1280" max="1280" width="1" style="827" customWidth="1"/>
    <col min="1281" max="1281" width="10.85546875" style="827" customWidth="1"/>
    <col min="1282" max="1282" width="1" style="827" customWidth="1"/>
    <col min="1283" max="1283" width="53.5703125" style="827" customWidth="1"/>
    <col min="1284" max="1285" width="22.85546875" style="827" customWidth="1"/>
    <col min="1286" max="1286" width="8.7109375" style="827" customWidth="1"/>
    <col min="1287" max="1287" width="14.140625" style="827" customWidth="1"/>
    <col min="1288" max="1532" width="9.140625" style="827"/>
    <col min="1533" max="1533" width="2.140625" style="827" customWidth="1"/>
    <col min="1534" max="1534" width="8.7109375" style="827" customWidth="1"/>
    <col min="1535" max="1535" width="9.85546875" style="827" customWidth="1"/>
    <col min="1536" max="1536" width="1" style="827" customWidth="1"/>
    <col min="1537" max="1537" width="10.85546875" style="827" customWidth="1"/>
    <col min="1538" max="1538" width="1" style="827" customWidth="1"/>
    <col min="1539" max="1539" width="53.5703125" style="827" customWidth="1"/>
    <col min="1540" max="1541" width="22.85546875" style="827" customWidth="1"/>
    <col min="1542" max="1542" width="8.7109375" style="827" customWidth="1"/>
    <col min="1543" max="1543" width="14.140625" style="827" customWidth="1"/>
    <col min="1544" max="1788" width="9.140625" style="827"/>
    <col min="1789" max="1789" width="2.140625" style="827" customWidth="1"/>
    <col min="1790" max="1790" width="8.7109375" style="827" customWidth="1"/>
    <col min="1791" max="1791" width="9.85546875" style="827" customWidth="1"/>
    <col min="1792" max="1792" width="1" style="827" customWidth="1"/>
    <col min="1793" max="1793" width="10.85546875" style="827" customWidth="1"/>
    <col min="1794" max="1794" width="1" style="827" customWidth="1"/>
    <col min="1795" max="1795" width="53.5703125" style="827" customWidth="1"/>
    <col min="1796" max="1797" width="22.85546875" style="827" customWidth="1"/>
    <col min="1798" max="1798" width="8.7109375" style="827" customWidth="1"/>
    <col min="1799" max="1799" width="14.140625" style="827" customWidth="1"/>
    <col min="1800" max="2044" width="9.140625" style="827"/>
    <col min="2045" max="2045" width="2.140625" style="827" customWidth="1"/>
    <col min="2046" max="2046" width="8.7109375" style="827" customWidth="1"/>
    <col min="2047" max="2047" width="9.85546875" style="827" customWidth="1"/>
    <col min="2048" max="2048" width="1" style="827" customWidth="1"/>
    <col min="2049" max="2049" width="10.85546875" style="827" customWidth="1"/>
    <col min="2050" max="2050" width="1" style="827" customWidth="1"/>
    <col min="2051" max="2051" width="53.5703125" style="827" customWidth="1"/>
    <col min="2052" max="2053" width="22.85546875" style="827" customWidth="1"/>
    <col min="2054" max="2054" width="8.7109375" style="827" customWidth="1"/>
    <col min="2055" max="2055" width="14.140625" style="827" customWidth="1"/>
    <col min="2056" max="2300" width="9.140625" style="827"/>
    <col min="2301" max="2301" width="2.140625" style="827" customWidth="1"/>
    <col min="2302" max="2302" width="8.7109375" style="827" customWidth="1"/>
    <col min="2303" max="2303" width="9.85546875" style="827" customWidth="1"/>
    <col min="2304" max="2304" width="1" style="827" customWidth="1"/>
    <col min="2305" max="2305" width="10.85546875" style="827" customWidth="1"/>
    <col min="2306" max="2306" width="1" style="827" customWidth="1"/>
    <col min="2307" max="2307" width="53.5703125" style="827" customWidth="1"/>
    <col min="2308" max="2309" width="22.85546875" style="827" customWidth="1"/>
    <col min="2310" max="2310" width="8.7109375" style="827" customWidth="1"/>
    <col min="2311" max="2311" width="14.140625" style="827" customWidth="1"/>
    <col min="2312" max="2556" width="9.140625" style="827"/>
    <col min="2557" max="2557" width="2.140625" style="827" customWidth="1"/>
    <col min="2558" max="2558" width="8.7109375" style="827" customWidth="1"/>
    <col min="2559" max="2559" width="9.85546875" style="827" customWidth="1"/>
    <col min="2560" max="2560" width="1" style="827" customWidth="1"/>
    <col min="2561" max="2561" width="10.85546875" style="827" customWidth="1"/>
    <col min="2562" max="2562" width="1" style="827" customWidth="1"/>
    <col min="2563" max="2563" width="53.5703125" style="827" customWidth="1"/>
    <col min="2564" max="2565" width="22.85546875" style="827" customWidth="1"/>
    <col min="2566" max="2566" width="8.7109375" style="827" customWidth="1"/>
    <col min="2567" max="2567" width="14.140625" style="827" customWidth="1"/>
    <col min="2568" max="2812" width="9.140625" style="827"/>
    <col min="2813" max="2813" width="2.140625" style="827" customWidth="1"/>
    <col min="2814" max="2814" width="8.7109375" style="827" customWidth="1"/>
    <col min="2815" max="2815" width="9.85546875" style="827" customWidth="1"/>
    <col min="2816" max="2816" width="1" style="827" customWidth="1"/>
    <col min="2817" max="2817" width="10.85546875" style="827" customWidth="1"/>
    <col min="2818" max="2818" width="1" style="827" customWidth="1"/>
    <col min="2819" max="2819" width="53.5703125" style="827" customWidth="1"/>
    <col min="2820" max="2821" width="22.85546875" style="827" customWidth="1"/>
    <col min="2822" max="2822" width="8.7109375" style="827" customWidth="1"/>
    <col min="2823" max="2823" width="14.140625" style="827" customWidth="1"/>
    <col min="2824" max="3068" width="9.140625" style="827"/>
    <col min="3069" max="3069" width="2.140625" style="827" customWidth="1"/>
    <col min="3070" max="3070" width="8.7109375" style="827" customWidth="1"/>
    <col min="3071" max="3071" width="9.85546875" style="827" customWidth="1"/>
    <col min="3072" max="3072" width="1" style="827" customWidth="1"/>
    <col min="3073" max="3073" width="10.85546875" style="827" customWidth="1"/>
    <col min="3074" max="3074" width="1" style="827" customWidth="1"/>
    <col min="3075" max="3075" width="53.5703125" style="827" customWidth="1"/>
    <col min="3076" max="3077" width="22.85546875" style="827" customWidth="1"/>
    <col min="3078" max="3078" width="8.7109375" style="827" customWidth="1"/>
    <col min="3079" max="3079" width="14.140625" style="827" customWidth="1"/>
    <col min="3080" max="3324" width="9.140625" style="827"/>
    <col min="3325" max="3325" width="2.140625" style="827" customWidth="1"/>
    <col min="3326" max="3326" width="8.7109375" style="827" customWidth="1"/>
    <col min="3327" max="3327" width="9.85546875" style="827" customWidth="1"/>
    <col min="3328" max="3328" width="1" style="827" customWidth="1"/>
    <col min="3329" max="3329" width="10.85546875" style="827" customWidth="1"/>
    <col min="3330" max="3330" width="1" style="827" customWidth="1"/>
    <col min="3331" max="3331" width="53.5703125" style="827" customWidth="1"/>
    <col min="3332" max="3333" width="22.85546875" style="827" customWidth="1"/>
    <col min="3334" max="3334" width="8.7109375" style="827" customWidth="1"/>
    <col min="3335" max="3335" width="14.140625" style="827" customWidth="1"/>
    <col min="3336" max="3580" width="9.140625" style="827"/>
    <col min="3581" max="3581" width="2.140625" style="827" customWidth="1"/>
    <col min="3582" max="3582" width="8.7109375" style="827" customWidth="1"/>
    <col min="3583" max="3583" width="9.85546875" style="827" customWidth="1"/>
    <col min="3584" max="3584" width="1" style="827" customWidth="1"/>
    <col min="3585" max="3585" width="10.85546875" style="827" customWidth="1"/>
    <col min="3586" max="3586" width="1" style="827" customWidth="1"/>
    <col min="3587" max="3587" width="53.5703125" style="827" customWidth="1"/>
    <col min="3588" max="3589" width="22.85546875" style="827" customWidth="1"/>
    <col min="3590" max="3590" width="8.7109375" style="827" customWidth="1"/>
    <col min="3591" max="3591" width="14.140625" style="827" customWidth="1"/>
    <col min="3592" max="3836" width="9.140625" style="827"/>
    <col min="3837" max="3837" width="2.140625" style="827" customWidth="1"/>
    <col min="3838" max="3838" width="8.7109375" style="827" customWidth="1"/>
    <col min="3839" max="3839" width="9.85546875" style="827" customWidth="1"/>
    <col min="3840" max="3840" width="1" style="827" customWidth="1"/>
    <col min="3841" max="3841" width="10.85546875" style="827" customWidth="1"/>
    <col min="3842" max="3842" width="1" style="827" customWidth="1"/>
    <col min="3843" max="3843" width="53.5703125" style="827" customWidth="1"/>
    <col min="3844" max="3845" width="22.85546875" style="827" customWidth="1"/>
    <col min="3846" max="3846" width="8.7109375" style="827" customWidth="1"/>
    <col min="3847" max="3847" width="14.140625" style="827" customWidth="1"/>
    <col min="3848" max="4092" width="9.140625" style="827"/>
    <col min="4093" max="4093" width="2.140625" style="827" customWidth="1"/>
    <col min="4094" max="4094" width="8.7109375" style="827" customWidth="1"/>
    <col min="4095" max="4095" width="9.85546875" style="827" customWidth="1"/>
    <col min="4096" max="4096" width="1" style="827" customWidth="1"/>
    <col min="4097" max="4097" width="10.85546875" style="827" customWidth="1"/>
    <col min="4098" max="4098" width="1" style="827" customWidth="1"/>
    <col min="4099" max="4099" width="53.5703125" style="827" customWidth="1"/>
    <col min="4100" max="4101" width="22.85546875" style="827" customWidth="1"/>
    <col min="4102" max="4102" width="8.7109375" style="827" customWidth="1"/>
    <col min="4103" max="4103" width="14.140625" style="827" customWidth="1"/>
    <col min="4104" max="4348" width="9.140625" style="827"/>
    <col min="4349" max="4349" width="2.140625" style="827" customWidth="1"/>
    <col min="4350" max="4350" width="8.7109375" style="827" customWidth="1"/>
    <col min="4351" max="4351" width="9.85546875" style="827" customWidth="1"/>
    <col min="4352" max="4352" width="1" style="827" customWidth="1"/>
    <col min="4353" max="4353" width="10.85546875" style="827" customWidth="1"/>
    <col min="4354" max="4354" width="1" style="827" customWidth="1"/>
    <col min="4355" max="4355" width="53.5703125" style="827" customWidth="1"/>
    <col min="4356" max="4357" width="22.85546875" style="827" customWidth="1"/>
    <col min="4358" max="4358" width="8.7109375" style="827" customWidth="1"/>
    <col min="4359" max="4359" width="14.140625" style="827" customWidth="1"/>
    <col min="4360" max="4604" width="9.140625" style="827"/>
    <col min="4605" max="4605" width="2.140625" style="827" customWidth="1"/>
    <col min="4606" max="4606" width="8.7109375" style="827" customWidth="1"/>
    <col min="4607" max="4607" width="9.85546875" style="827" customWidth="1"/>
    <col min="4608" max="4608" width="1" style="827" customWidth="1"/>
    <col min="4609" max="4609" width="10.85546875" style="827" customWidth="1"/>
    <col min="4610" max="4610" width="1" style="827" customWidth="1"/>
    <col min="4611" max="4611" width="53.5703125" style="827" customWidth="1"/>
    <col min="4612" max="4613" width="22.85546875" style="827" customWidth="1"/>
    <col min="4614" max="4614" width="8.7109375" style="827" customWidth="1"/>
    <col min="4615" max="4615" width="14.140625" style="827" customWidth="1"/>
    <col min="4616" max="4860" width="9.140625" style="827"/>
    <col min="4861" max="4861" width="2.140625" style="827" customWidth="1"/>
    <col min="4862" max="4862" width="8.7109375" style="827" customWidth="1"/>
    <col min="4863" max="4863" width="9.85546875" style="827" customWidth="1"/>
    <col min="4864" max="4864" width="1" style="827" customWidth="1"/>
    <col min="4865" max="4865" width="10.85546875" style="827" customWidth="1"/>
    <col min="4866" max="4866" width="1" style="827" customWidth="1"/>
    <col min="4867" max="4867" width="53.5703125" style="827" customWidth="1"/>
    <col min="4868" max="4869" width="22.85546875" style="827" customWidth="1"/>
    <col min="4870" max="4870" width="8.7109375" style="827" customWidth="1"/>
    <col min="4871" max="4871" width="14.140625" style="827" customWidth="1"/>
    <col min="4872" max="5116" width="9.140625" style="827"/>
    <col min="5117" max="5117" width="2.140625" style="827" customWidth="1"/>
    <col min="5118" max="5118" width="8.7109375" style="827" customWidth="1"/>
    <col min="5119" max="5119" width="9.85546875" style="827" customWidth="1"/>
    <col min="5120" max="5120" width="1" style="827" customWidth="1"/>
    <col min="5121" max="5121" width="10.85546875" style="827" customWidth="1"/>
    <col min="5122" max="5122" width="1" style="827" customWidth="1"/>
    <col min="5123" max="5123" width="53.5703125" style="827" customWidth="1"/>
    <col min="5124" max="5125" width="22.85546875" style="827" customWidth="1"/>
    <col min="5126" max="5126" width="8.7109375" style="827" customWidth="1"/>
    <col min="5127" max="5127" width="14.140625" style="827" customWidth="1"/>
    <col min="5128" max="5372" width="9.140625" style="827"/>
    <col min="5373" max="5373" width="2.140625" style="827" customWidth="1"/>
    <col min="5374" max="5374" width="8.7109375" style="827" customWidth="1"/>
    <col min="5375" max="5375" width="9.85546875" style="827" customWidth="1"/>
    <col min="5376" max="5376" width="1" style="827" customWidth="1"/>
    <col min="5377" max="5377" width="10.85546875" style="827" customWidth="1"/>
    <col min="5378" max="5378" width="1" style="827" customWidth="1"/>
    <col min="5379" max="5379" width="53.5703125" style="827" customWidth="1"/>
    <col min="5380" max="5381" width="22.85546875" style="827" customWidth="1"/>
    <col min="5382" max="5382" width="8.7109375" style="827" customWidth="1"/>
    <col min="5383" max="5383" width="14.140625" style="827" customWidth="1"/>
    <col min="5384" max="5628" width="9.140625" style="827"/>
    <col min="5629" max="5629" width="2.140625" style="827" customWidth="1"/>
    <col min="5630" max="5630" width="8.7109375" style="827" customWidth="1"/>
    <col min="5631" max="5631" width="9.85546875" style="827" customWidth="1"/>
    <col min="5632" max="5632" width="1" style="827" customWidth="1"/>
    <col min="5633" max="5633" width="10.85546875" style="827" customWidth="1"/>
    <col min="5634" max="5634" width="1" style="827" customWidth="1"/>
    <col min="5635" max="5635" width="53.5703125" style="827" customWidth="1"/>
    <col min="5636" max="5637" width="22.85546875" style="827" customWidth="1"/>
    <col min="5638" max="5638" width="8.7109375" style="827" customWidth="1"/>
    <col min="5639" max="5639" width="14.140625" style="827" customWidth="1"/>
    <col min="5640" max="5884" width="9.140625" style="827"/>
    <col min="5885" max="5885" width="2.140625" style="827" customWidth="1"/>
    <col min="5886" max="5886" width="8.7109375" style="827" customWidth="1"/>
    <col min="5887" max="5887" width="9.85546875" style="827" customWidth="1"/>
    <col min="5888" max="5888" width="1" style="827" customWidth="1"/>
    <col min="5889" max="5889" width="10.85546875" style="827" customWidth="1"/>
    <col min="5890" max="5890" width="1" style="827" customWidth="1"/>
    <col min="5891" max="5891" width="53.5703125" style="827" customWidth="1"/>
    <col min="5892" max="5893" width="22.85546875" style="827" customWidth="1"/>
    <col min="5894" max="5894" width="8.7109375" style="827" customWidth="1"/>
    <col min="5895" max="5895" width="14.140625" style="827" customWidth="1"/>
    <col min="5896" max="6140" width="9.140625" style="827"/>
    <col min="6141" max="6141" width="2.140625" style="827" customWidth="1"/>
    <col min="6142" max="6142" width="8.7109375" style="827" customWidth="1"/>
    <col min="6143" max="6143" width="9.85546875" style="827" customWidth="1"/>
    <col min="6144" max="6144" width="1" style="827" customWidth="1"/>
    <col min="6145" max="6145" width="10.85546875" style="827" customWidth="1"/>
    <col min="6146" max="6146" width="1" style="827" customWidth="1"/>
    <col min="6147" max="6147" width="53.5703125" style="827" customWidth="1"/>
    <col min="6148" max="6149" width="22.85546875" style="827" customWidth="1"/>
    <col min="6150" max="6150" width="8.7109375" style="827" customWidth="1"/>
    <col min="6151" max="6151" width="14.140625" style="827" customWidth="1"/>
    <col min="6152" max="6396" width="9.140625" style="827"/>
    <col min="6397" max="6397" width="2.140625" style="827" customWidth="1"/>
    <col min="6398" max="6398" width="8.7109375" style="827" customWidth="1"/>
    <col min="6399" max="6399" width="9.85546875" style="827" customWidth="1"/>
    <col min="6400" max="6400" width="1" style="827" customWidth="1"/>
    <col min="6401" max="6401" width="10.85546875" style="827" customWidth="1"/>
    <col min="6402" max="6402" width="1" style="827" customWidth="1"/>
    <col min="6403" max="6403" width="53.5703125" style="827" customWidth="1"/>
    <col min="6404" max="6405" width="22.85546875" style="827" customWidth="1"/>
    <col min="6406" max="6406" width="8.7109375" style="827" customWidth="1"/>
    <col min="6407" max="6407" width="14.140625" style="827" customWidth="1"/>
    <col min="6408" max="6652" width="9.140625" style="827"/>
    <col min="6653" max="6653" width="2.140625" style="827" customWidth="1"/>
    <col min="6654" max="6654" width="8.7109375" style="827" customWidth="1"/>
    <col min="6655" max="6655" width="9.85546875" style="827" customWidth="1"/>
    <col min="6656" max="6656" width="1" style="827" customWidth="1"/>
    <col min="6657" max="6657" width="10.85546875" style="827" customWidth="1"/>
    <col min="6658" max="6658" width="1" style="827" customWidth="1"/>
    <col min="6659" max="6659" width="53.5703125" style="827" customWidth="1"/>
    <col min="6660" max="6661" width="22.85546875" style="827" customWidth="1"/>
    <col min="6662" max="6662" width="8.7109375" style="827" customWidth="1"/>
    <col min="6663" max="6663" width="14.140625" style="827" customWidth="1"/>
    <col min="6664" max="6908" width="9.140625" style="827"/>
    <col min="6909" max="6909" width="2.140625" style="827" customWidth="1"/>
    <col min="6910" max="6910" width="8.7109375" style="827" customWidth="1"/>
    <col min="6911" max="6911" width="9.85546875" style="827" customWidth="1"/>
    <col min="6912" max="6912" width="1" style="827" customWidth="1"/>
    <col min="6913" max="6913" width="10.85546875" style="827" customWidth="1"/>
    <col min="6914" max="6914" width="1" style="827" customWidth="1"/>
    <col min="6915" max="6915" width="53.5703125" style="827" customWidth="1"/>
    <col min="6916" max="6917" width="22.85546875" style="827" customWidth="1"/>
    <col min="6918" max="6918" width="8.7109375" style="827" customWidth="1"/>
    <col min="6919" max="6919" width="14.140625" style="827" customWidth="1"/>
    <col min="6920" max="7164" width="9.140625" style="827"/>
    <col min="7165" max="7165" width="2.140625" style="827" customWidth="1"/>
    <col min="7166" max="7166" width="8.7109375" style="827" customWidth="1"/>
    <col min="7167" max="7167" width="9.85546875" style="827" customWidth="1"/>
    <col min="7168" max="7168" width="1" style="827" customWidth="1"/>
    <col min="7169" max="7169" width="10.85546875" style="827" customWidth="1"/>
    <col min="7170" max="7170" width="1" style="827" customWidth="1"/>
    <col min="7171" max="7171" width="53.5703125" style="827" customWidth="1"/>
    <col min="7172" max="7173" width="22.85546875" style="827" customWidth="1"/>
    <col min="7174" max="7174" width="8.7109375" style="827" customWidth="1"/>
    <col min="7175" max="7175" width="14.140625" style="827" customWidth="1"/>
    <col min="7176" max="7420" width="9.140625" style="827"/>
    <col min="7421" max="7421" width="2.140625" style="827" customWidth="1"/>
    <col min="7422" max="7422" width="8.7109375" style="827" customWidth="1"/>
    <col min="7423" max="7423" width="9.85546875" style="827" customWidth="1"/>
    <col min="7424" max="7424" width="1" style="827" customWidth="1"/>
    <col min="7425" max="7425" width="10.85546875" style="827" customWidth="1"/>
    <col min="7426" max="7426" width="1" style="827" customWidth="1"/>
    <col min="7427" max="7427" width="53.5703125" style="827" customWidth="1"/>
    <col min="7428" max="7429" width="22.85546875" style="827" customWidth="1"/>
    <col min="7430" max="7430" width="8.7109375" style="827" customWidth="1"/>
    <col min="7431" max="7431" width="14.140625" style="827" customWidth="1"/>
    <col min="7432" max="7676" width="9.140625" style="827"/>
    <col min="7677" max="7677" width="2.140625" style="827" customWidth="1"/>
    <col min="7678" max="7678" width="8.7109375" style="827" customWidth="1"/>
    <col min="7679" max="7679" width="9.85546875" style="827" customWidth="1"/>
    <col min="7680" max="7680" width="1" style="827" customWidth="1"/>
    <col min="7681" max="7681" width="10.85546875" style="827" customWidth="1"/>
    <col min="7682" max="7682" width="1" style="827" customWidth="1"/>
    <col min="7683" max="7683" width="53.5703125" style="827" customWidth="1"/>
    <col min="7684" max="7685" width="22.85546875" style="827" customWidth="1"/>
    <col min="7686" max="7686" width="8.7109375" style="827" customWidth="1"/>
    <col min="7687" max="7687" width="14.140625" style="827" customWidth="1"/>
    <col min="7688" max="7932" width="9.140625" style="827"/>
    <col min="7933" max="7933" width="2.140625" style="827" customWidth="1"/>
    <col min="7934" max="7934" width="8.7109375" style="827" customWidth="1"/>
    <col min="7935" max="7935" width="9.85546875" style="827" customWidth="1"/>
    <col min="7936" max="7936" width="1" style="827" customWidth="1"/>
    <col min="7937" max="7937" width="10.85546875" style="827" customWidth="1"/>
    <col min="7938" max="7938" width="1" style="827" customWidth="1"/>
    <col min="7939" max="7939" width="53.5703125" style="827" customWidth="1"/>
    <col min="7940" max="7941" width="22.85546875" style="827" customWidth="1"/>
    <col min="7942" max="7942" width="8.7109375" style="827" customWidth="1"/>
    <col min="7943" max="7943" width="14.140625" style="827" customWidth="1"/>
    <col min="7944" max="8188" width="9.140625" style="827"/>
    <col min="8189" max="8189" width="2.140625" style="827" customWidth="1"/>
    <col min="8190" max="8190" width="8.7109375" style="827" customWidth="1"/>
    <col min="8191" max="8191" width="9.85546875" style="827" customWidth="1"/>
    <col min="8192" max="8192" width="1" style="827" customWidth="1"/>
    <col min="8193" max="8193" width="10.85546875" style="827" customWidth="1"/>
    <col min="8194" max="8194" width="1" style="827" customWidth="1"/>
    <col min="8195" max="8195" width="53.5703125" style="827" customWidth="1"/>
    <col min="8196" max="8197" width="22.85546875" style="827" customWidth="1"/>
    <col min="8198" max="8198" width="8.7109375" style="827" customWidth="1"/>
    <col min="8199" max="8199" width="14.140625" style="827" customWidth="1"/>
    <col min="8200" max="8444" width="9.140625" style="827"/>
    <col min="8445" max="8445" width="2.140625" style="827" customWidth="1"/>
    <col min="8446" max="8446" width="8.7109375" style="827" customWidth="1"/>
    <col min="8447" max="8447" width="9.85546875" style="827" customWidth="1"/>
    <col min="8448" max="8448" width="1" style="827" customWidth="1"/>
    <col min="8449" max="8449" width="10.85546875" style="827" customWidth="1"/>
    <col min="8450" max="8450" width="1" style="827" customWidth="1"/>
    <col min="8451" max="8451" width="53.5703125" style="827" customWidth="1"/>
    <col min="8452" max="8453" width="22.85546875" style="827" customWidth="1"/>
    <col min="8454" max="8454" width="8.7109375" style="827" customWidth="1"/>
    <col min="8455" max="8455" width="14.140625" style="827" customWidth="1"/>
    <col min="8456" max="8700" width="9.140625" style="827"/>
    <col min="8701" max="8701" width="2.140625" style="827" customWidth="1"/>
    <col min="8702" max="8702" width="8.7109375" style="827" customWidth="1"/>
    <col min="8703" max="8703" width="9.85546875" style="827" customWidth="1"/>
    <col min="8704" max="8704" width="1" style="827" customWidth="1"/>
    <col min="8705" max="8705" width="10.85546875" style="827" customWidth="1"/>
    <col min="8706" max="8706" width="1" style="827" customWidth="1"/>
    <col min="8707" max="8707" width="53.5703125" style="827" customWidth="1"/>
    <col min="8708" max="8709" width="22.85546875" style="827" customWidth="1"/>
    <col min="8710" max="8710" width="8.7109375" style="827" customWidth="1"/>
    <col min="8711" max="8711" width="14.140625" style="827" customWidth="1"/>
    <col min="8712" max="8956" width="9.140625" style="827"/>
    <col min="8957" max="8957" width="2.140625" style="827" customWidth="1"/>
    <col min="8958" max="8958" width="8.7109375" style="827" customWidth="1"/>
    <col min="8959" max="8959" width="9.85546875" style="827" customWidth="1"/>
    <col min="8960" max="8960" width="1" style="827" customWidth="1"/>
    <col min="8961" max="8961" width="10.85546875" style="827" customWidth="1"/>
    <col min="8962" max="8962" width="1" style="827" customWidth="1"/>
    <col min="8963" max="8963" width="53.5703125" style="827" customWidth="1"/>
    <col min="8964" max="8965" width="22.85546875" style="827" customWidth="1"/>
    <col min="8966" max="8966" width="8.7109375" style="827" customWidth="1"/>
    <col min="8967" max="8967" width="14.140625" style="827" customWidth="1"/>
    <col min="8968" max="9212" width="9.140625" style="827"/>
    <col min="9213" max="9213" width="2.140625" style="827" customWidth="1"/>
    <col min="9214" max="9214" width="8.7109375" style="827" customWidth="1"/>
    <col min="9215" max="9215" width="9.85546875" style="827" customWidth="1"/>
    <col min="9216" max="9216" width="1" style="827" customWidth="1"/>
    <col min="9217" max="9217" width="10.85546875" style="827" customWidth="1"/>
    <col min="9218" max="9218" width="1" style="827" customWidth="1"/>
    <col min="9219" max="9219" width="53.5703125" style="827" customWidth="1"/>
    <col min="9220" max="9221" width="22.85546875" style="827" customWidth="1"/>
    <col min="9222" max="9222" width="8.7109375" style="827" customWidth="1"/>
    <col min="9223" max="9223" width="14.140625" style="827" customWidth="1"/>
    <col min="9224" max="9468" width="9.140625" style="827"/>
    <col min="9469" max="9469" width="2.140625" style="827" customWidth="1"/>
    <col min="9470" max="9470" width="8.7109375" style="827" customWidth="1"/>
    <col min="9471" max="9471" width="9.85546875" style="827" customWidth="1"/>
    <col min="9472" max="9472" width="1" style="827" customWidth="1"/>
    <col min="9473" max="9473" width="10.85546875" style="827" customWidth="1"/>
    <col min="9474" max="9474" width="1" style="827" customWidth="1"/>
    <col min="9475" max="9475" width="53.5703125" style="827" customWidth="1"/>
    <col min="9476" max="9477" width="22.85546875" style="827" customWidth="1"/>
    <col min="9478" max="9478" width="8.7109375" style="827" customWidth="1"/>
    <col min="9479" max="9479" width="14.140625" style="827" customWidth="1"/>
    <col min="9480" max="9724" width="9.140625" style="827"/>
    <col min="9725" max="9725" width="2.140625" style="827" customWidth="1"/>
    <col min="9726" max="9726" width="8.7109375" style="827" customWidth="1"/>
    <col min="9727" max="9727" width="9.85546875" style="827" customWidth="1"/>
    <col min="9728" max="9728" width="1" style="827" customWidth="1"/>
    <col min="9729" max="9729" width="10.85546875" style="827" customWidth="1"/>
    <col min="9730" max="9730" width="1" style="827" customWidth="1"/>
    <col min="9731" max="9731" width="53.5703125" style="827" customWidth="1"/>
    <col min="9732" max="9733" width="22.85546875" style="827" customWidth="1"/>
    <col min="9734" max="9734" width="8.7109375" style="827" customWidth="1"/>
    <col min="9735" max="9735" width="14.140625" style="827" customWidth="1"/>
    <col min="9736" max="9980" width="9.140625" style="827"/>
    <col min="9981" max="9981" width="2.140625" style="827" customWidth="1"/>
    <col min="9982" max="9982" width="8.7109375" style="827" customWidth="1"/>
    <col min="9983" max="9983" width="9.85546875" style="827" customWidth="1"/>
    <col min="9984" max="9984" width="1" style="827" customWidth="1"/>
    <col min="9985" max="9985" width="10.85546875" style="827" customWidth="1"/>
    <col min="9986" max="9986" width="1" style="827" customWidth="1"/>
    <col min="9987" max="9987" width="53.5703125" style="827" customWidth="1"/>
    <col min="9988" max="9989" width="22.85546875" style="827" customWidth="1"/>
    <col min="9990" max="9990" width="8.7109375" style="827" customWidth="1"/>
    <col min="9991" max="9991" width="14.140625" style="827" customWidth="1"/>
    <col min="9992" max="10236" width="9.140625" style="827"/>
    <col min="10237" max="10237" width="2.140625" style="827" customWidth="1"/>
    <col min="10238" max="10238" width="8.7109375" style="827" customWidth="1"/>
    <col min="10239" max="10239" width="9.85546875" style="827" customWidth="1"/>
    <col min="10240" max="10240" width="1" style="827" customWidth="1"/>
    <col min="10241" max="10241" width="10.85546875" style="827" customWidth="1"/>
    <col min="10242" max="10242" width="1" style="827" customWidth="1"/>
    <col min="10243" max="10243" width="53.5703125" style="827" customWidth="1"/>
    <col min="10244" max="10245" width="22.85546875" style="827" customWidth="1"/>
    <col min="10246" max="10246" width="8.7109375" style="827" customWidth="1"/>
    <col min="10247" max="10247" width="14.140625" style="827" customWidth="1"/>
    <col min="10248" max="10492" width="9.140625" style="827"/>
    <col min="10493" max="10493" width="2.140625" style="827" customWidth="1"/>
    <col min="10494" max="10494" width="8.7109375" style="827" customWidth="1"/>
    <col min="10495" max="10495" width="9.85546875" style="827" customWidth="1"/>
    <col min="10496" max="10496" width="1" style="827" customWidth="1"/>
    <col min="10497" max="10497" width="10.85546875" style="827" customWidth="1"/>
    <col min="10498" max="10498" width="1" style="827" customWidth="1"/>
    <col min="10499" max="10499" width="53.5703125" style="827" customWidth="1"/>
    <col min="10500" max="10501" width="22.85546875" style="827" customWidth="1"/>
    <col min="10502" max="10502" width="8.7109375" style="827" customWidth="1"/>
    <col min="10503" max="10503" width="14.140625" style="827" customWidth="1"/>
    <col min="10504" max="10748" width="9.140625" style="827"/>
    <col min="10749" max="10749" width="2.140625" style="827" customWidth="1"/>
    <col min="10750" max="10750" width="8.7109375" style="827" customWidth="1"/>
    <col min="10751" max="10751" width="9.85546875" style="827" customWidth="1"/>
    <col min="10752" max="10752" width="1" style="827" customWidth="1"/>
    <col min="10753" max="10753" width="10.85546875" style="827" customWidth="1"/>
    <col min="10754" max="10754" width="1" style="827" customWidth="1"/>
    <col min="10755" max="10755" width="53.5703125" style="827" customWidth="1"/>
    <col min="10756" max="10757" width="22.85546875" style="827" customWidth="1"/>
    <col min="10758" max="10758" width="8.7109375" style="827" customWidth="1"/>
    <col min="10759" max="10759" width="14.140625" style="827" customWidth="1"/>
    <col min="10760" max="11004" width="9.140625" style="827"/>
    <col min="11005" max="11005" width="2.140625" style="827" customWidth="1"/>
    <col min="11006" max="11006" width="8.7109375" style="827" customWidth="1"/>
    <col min="11007" max="11007" width="9.85546875" style="827" customWidth="1"/>
    <col min="11008" max="11008" width="1" style="827" customWidth="1"/>
    <col min="11009" max="11009" width="10.85546875" style="827" customWidth="1"/>
    <col min="11010" max="11010" width="1" style="827" customWidth="1"/>
    <col min="11011" max="11011" width="53.5703125" style="827" customWidth="1"/>
    <col min="11012" max="11013" width="22.85546875" style="827" customWidth="1"/>
    <col min="11014" max="11014" width="8.7109375" style="827" customWidth="1"/>
    <col min="11015" max="11015" width="14.140625" style="827" customWidth="1"/>
    <col min="11016" max="11260" width="9.140625" style="827"/>
    <col min="11261" max="11261" width="2.140625" style="827" customWidth="1"/>
    <col min="11262" max="11262" width="8.7109375" style="827" customWidth="1"/>
    <col min="11263" max="11263" width="9.85546875" style="827" customWidth="1"/>
    <col min="11264" max="11264" width="1" style="827" customWidth="1"/>
    <col min="11265" max="11265" width="10.85546875" style="827" customWidth="1"/>
    <col min="11266" max="11266" width="1" style="827" customWidth="1"/>
    <col min="11267" max="11267" width="53.5703125" style="827" customWidth="1"/>
    <col min="11268" max="11269" width="22.85546875" style="827" customWidth="1"/>
    <col min="11270" max="11270" width="8.7109375" style="827" customWidth="1"/>
    <col min="11271" max="11271" width="14.140625" style="827" customWidth="1"/>
    <col min="11272" max="11516" width="9.140625" style="827"/>
    <col min="11517" max="11517" width="2.140625" style="827" customWidth="1"/>
    <col min="11518" max="11518" width="8.7109375" style="827" customWidth="1"/>
    <col min="11519" max="11519" width="9.85546875" style="827" customWidth="1"/>
    <col min="11520" max="11520" width="1" style="827" customWidth="1"/>
    <col min="11521" max="11521" width="10.85546875" style="827" customWidth="1"/>
    <col min="11522" max="11522" width="1" style="827" customWidth="1"/>
    <col min="11523" max="11523" width="53.5703125" style="827" customWidth="1"/>
    <col min="11524" max="11525" width="22.85546875" style="827" customWidth="1"/>
    <col min="11526" max="11526" width="8.7109375" style="827" customWidth="1"/>
    <col min="11527" max="11527" width="14.140625" style="827" customWidth="1"/>
    <col min="11528" max="11772" width="9.140625" style="827"/>
    <col min="11773" max="11773" width="2.140625" style="827" customWidth="1"/>
    <col min="11774" max="11774" width="8.7109375" style="827" customWidth="1"/>
    <col min="11775" max="11775" width="9.85546875" style="827" customWidth="1"/>
    <col min="11776" max="11776" width="1" style="827" customWidth="1"/>
    <col min="11777" max="11777" width="10.85546875" style="827" customWidth="1"/>
    <col min="11778" max="11778" width="1" style="827" customWidth="1"/>
    <col min="11779" max="11779" width="53.5703125" style="827" customWidth="1"/>
    <col min="11780" max="11781" width="22.85546875" style="827" customWidth="1"/>
    <col min="11782" max="11782" width="8.7109375" style="827" customWidth="1"/>
    <col min="11783" max="11783" width="14.140625" style="827" customWidth="1"/>
    <col min="11784" max="12028" width="9.140625" style="827"/>
    <col min="12029" max="12029" width="2.140625" style="827" customWidth="1"/>
    <col min="12030" max="12030" width="8.7109375" style="827" customWidth="1"/>
    <col min="12031" max="12031" width="9.85546875" style="827" customWidth="1"/>
    <col min="12032" max="12032" width="1" style="827" customWidth="1"/>
    <col min="12033" max="12033" width="10.85546875" style="827" customWidth="1"/>
    <col min="12034" max="12034" width="1" style="827" customWidth="1"/>
    <col min="12035" max="12035" width="53.5703125" style="827" customWidth="1"/>
    <col min="12036" max="12037" width="22.85546875" style="827" customWidth="1"/>
    <col min="12038" max="12038" width="8.7109375" style="827" customWidth="1"/>
    <col min="12039" max="12039" width="14.140625" style="827" customWidth="1"/>
    <col min="12040" max="12284" width="9.140625" style="827"/>
    <col min="12285" max="12285" width="2.140625" style="827" customWidth="1"/>
    <col min="12286" max="12286" width="8.7109375" style="827" customWidth="1"/>
    <col min="12287" max="12287" width="9.85546875" style="827" customWidth="1"/>
    <col min="12288" max="12288" width="1" style="827" customWidth="1"/>
    <col min="12289" max="12289" width="10.85546875" style="827" customWidth="1"/>
    <col min="12290" max="12290" width="1" style="827" customWidth="1"/>
    <col min="12291" max="12291" width="53.5703125" style="827" customWidth="1"/>
    <col min="12292" max="12293" width="22.85546875" style="827" customWidth="1"/>
    <col min="12294" max="12294" width="8.7109375" style="827" customWidth="1"/>
    <col min="12295" max="12295" width="14.140625" style="827" customWidth="1"/>
    <col min="12296" max="12540" width="9.140625" style="827"/>
    <col min="12541" max="12541" width="2.140625" style="827" customWidth="1"/>
    <col min="12542" max="12542" width="8.7109375" style="827" customWidth="1"/>
    <col min="12543" max="12543" width="9.85546875" style="827" customWidth="1"/>
    <col min="12544" max="12544" width="1" style="827" customWidth="1"/>
    <col min="12545" max="12545" width="10.85546875" style="827" customWidth="1"/>
    <col min="12546" max="12546" width="1" style="827" customWidth="1"/>
    <col min="12547" max="12547" width="53.5703125" style="827" customWidth="1"/>
    <col min="12548" max="12549" width="22.85546875" style="827" customWidth="1"/>
    <col min="12550" max="12550" width="8.7109375" style="827" customWidth="1"/>
    <col min="12551" max="12551" width="14.140625" style="827" customWidth="1"/>
    <col min="12552" max="12796" width="9.140625" style="827"/>
    <col min="12797" max="12797" width="2.140625" style="827" customWidth="1"/>
    <col min="12798" max="12798" width="8.7109375" style="827" customWidth="1"/>
    <col min="12799" max="12799" width="9.85546875" style="827" customWidth="1"/>
    <col min="12800" max="12800" width="1" style="827" customWidth="1"/>
    <col min="12801" max="12801" width="10.85546875" style="827" customWidth="1"/>
    <col min="12802" max="12802" width="1" style="827" customWidth="1"/>
    <col min="12803" max="12803" width="53.5703125" style="827" customWidth="1"/>
    <col min="12804" max="12805" width="22.85546875" style="827" customWidth="1"/>
    <col min="12806" max="12806" width="8.7109375" style="827" customWidth="1"/>
    <col min="12807" max="12807" width="14.140625" style="827" customWidth="1"/>
    <col min="12808" max="13052" width="9.140625" style="827"/>
    <col min="13053" max="13053" width="2.140625" style="827" customWidth="1"/>
    <col min="13054" max="13054" width="8.7109375" style="827" customWidth="1"/>
    <col min="13055" max="13055" width="9.85546875" style="827" customWidth="1"/>
    <col min="13056" max="13056" width="1" style="827" customWidth="1"/>
    <col min="13057" max="13057" width="10.85546875" style="827" customWidth="1"/>
    <col min="13058" max="13058" width="1" style="827" customWidth="1"/>
    <col min="13059" max="13059" width="53.5703125" style="827" customWidth="1"/>
    <col min="13060" max="13061" width="22.85546875" style="827" customWidth="1"/>
    <col min="13062" max="13062" width="8.7109375" style="827" customWidth="1"/>
    <col min="13063" max="13063" width="14.140625" style="827" customWidth="1"/>
    <col min="13064" max="13308" width="9.140625" style="827"/>
    <col min="13309" max="13309" width="2.140625" style="827" customWidth="1"/>
    <col min="13310" max="13310" width="8.7109375" style="827" customWidth="1"/>
    <col min="13311" max="13311" width="9.85546875" style="827" customWidth="1"/>
    <col min="13312" max="13312" width="1" style="827" customWidth="1"/>
    <col min="13313" max="13313" width="10.85546875" style="827" customWidth="1"/>
    <col min="13314" max="13314" width="1" style="827" customWidth="1"/>
    <col min="13315" max="13315" width="53.5703125" style="827" customWidth="1"/>
    <col min="13316" max="13317" width="22.85546875" style="827" customWidth="1"/>
    <col min="13318" max="13318" width="8.7109375" style="827" customWidth="1"/>
    <col min="13319" max="13319" width="14.140625" style="827" customWidth="1"/>
    <col min="13320" max="13564" width="9.140625" style="827"/>
    <col min="13565" max="13565" width="2.140625" style="827" customWidth="1"/>
    <col min="13566" max="13566" width="8.7109375" style="827" customWidth="1"/>
    <col min="13567" max="13567" width="9.85546875" style="827" customWidth="1"/>
    <col min="13568" max="13568" width="1" style="827" customWidth="1"/>
    <col min="13569" max="13569" width="10.85546875" style="827" customWidth="1"/>
    <col min="13570" max="13570" width="1" style="827" customWidth="1"/>
    <col min="13571" max="13571" width="53.5703125" style="827" customWidth="1"/>
    <col min="13572" max="13573" width="22.85546875" style="827" customWidth="1"/>
    <col min="13574" max="13574" width="8.7109375" style="827" customWidth="1"/>
    <col min="13575" max="13575" width="14.140625" style="827" customWidth="1"/>
    <col min="13576" max="13820" width="9.140625" style="827"/>
    <col min="13821" max="13821" width="2.140625" style="827" customWidth="1"/>
    <col min="13822" max="13822" width="8.7109375" style="827" customWidth="1"/>
    <col min="13823" max="13823" width="9.85546875" style="827" customWidth="1"/>
    <col min="13824" max="13824" width="1" style="827" customWidth="1"/>
    <col min="13825" max="13825" width="10.85546875" style="827" customWidth="1"/>
    <col min="13826" max="13826" width="1" style="827" customWidth="1"/>
    <col min="13827" max="13827" width="53.5703125" style="827" customWidth="1"/>
    <col min="13828" max="13829" width="22.85546875" style="827" customWidth="1"/>
    <col min="13830" max="13830" width="8.7109375" style="827" customWidth="1"/>
    <col min="13831" max="13831" width="14.140625" style="827" customWidth="1"/>
    <col min="13832" max="14076" width="9.140625" style="827"/>
    <col min="14077" max="14077" width="2.140625" style="827" customWidth="1"/>
    <col min="14078" max="14078" width="8.7109375" style="827" customWidth="1"/>
    <col min="14079" max="14079" width="9.85546875" style="827" customWidth="1"/>
    <col min="14080" max="14080" width="1" style="827" customWidth="1"/>
    <col min="14081" max="14081" width="10.85546875" style="827" customWidth="1"/>
    <col min="14082" max="14082" width="1" style="827" customWidth="1"/>
    <col min="14083" max="14083" width="53.5703125" style="827" customWidth="1"/>
    <col min="14084" max="14085" width="22.85546875" style="827" customWidth="1"/>
    <col min="14086" max="14086" width="8.7109375" style="827" customWidth="1"/>
    <col min="14087" max="14087" width="14.140625" style="827" customWidth="1"/>
    <col min="14088" max="14332" width="9.140625" style="827"/>
    <col min="14333" max="14333" width="2.140625" style="827" customWidth="1"/>
    <col min="14334" max="14334" width="8.7109375" style="827" customWidth="1"/>
    <col min="14335" max="14335" width="9.85546875" style="827" customWidth="1"/>
    <col min="14336" max="14336" width="1" style="827" customWidth="1"/>
    <col min="14337" max="14337" width="10.85546875" style="827" customWidth="1"/>
    <col min="14338" max="14338" width="1" style="827" customWidth="1"/>
    <col min="14339" max="14339" width="53.5703125" style="827" customWidth="1"/>
    <col min="14340" max="14341" width="22.85546875" style="827" customWidth="1"/>
    <col min="14342" max="14342" width="8.7109375" style="827" customWidth="1"/>
    <col min="14343" max="14343" width="14.140625" style="827" customWidth="1"/>
    <col min="14344" max="14588" width="9.140625" style="827"/>
    <col min="14589" max="14589" width="2.140625" style="827" customWidth="1"/>
    <col min="14590" max="14590" width="8.7109375" style="827" customWidth="1"/>
    <col min="14591" max="14591" width="9.85546875" style="827" customWidth="1"/>
    <col min="14592" max="14592" width="1" style="827" customWidth="1"/>
    <col min="14593" max="14593" width="10.85546875" style="827" customWidth="1"/>
    <col min="14594" max="14594" width="1" style="827" customWidth="1"/>
    <col min="14595" max="14595" width="53.5703125" style="827" customWidth="1"/>
    <col min="14596" max="14597" width="22.85546875" style="827" customWidth="1"/>
    <col min="14598" max="14598" width="8.7109375" style="827" customWidth="1"/>
    <col min="14599" max="14599" width="14.140625" style="827" customWidth="1"/>
    <col min="14600" max="14844" width="9.140625" style="827"/>
    <col min="14845" max="14845" width="2.140625" style="827" customWidth="1"/>
    <col min="14846" max="14846" width="8.7109375" style="827" customWidth="1"/>
    <col min="14847" max="14847" width="9.85546875" style="827" customWidth="1"/>
    <col min="14848" max="14848" width="1" style="827" customWidth="1"/>
    <col min="14849" max="14849" width="10.85546875" style="827" customWidth="1"/>
    <col min="14850" max="14850" width="1" style="827" customWidth="1"/>
    <col min="14851" max="14851" width="53.5703125" style="827" customWidth="1"/>
    <col min="14852" max="14853" width="22.85546875" style="827" customWidth="1"/>
    <col min="14854" max="14854" width="8.7109375" style="827" customWidth="1"/>
    <col min="14855" max="14855" width="14.140625" style="827" customWidth="1"/>
    <col min="14856" max="15100" width="9.140625" style="827"/>
    <col min="15101" max="15101" width="2.140625" style="827" customWidth="1"/>
    <col min="15102" max="15102" width="8.7109375" style="827" customWidth="1"/>
    <col min="15103" max="15103" width="9.85546875" style="827" customWidth="1"/>
    <col min="15104" max="15104" width="1" style="827" customWidth="1"/>
    <col min="15105" max="15105" width="10.85546875" style="827" customWidth="1"/>
    <col min="15106" max="15106" width="1" style="827" customWidth="1"/>
    <col min="15107" max="15107" width="53.5703125" style="827" customWidth="1"/>
    <col min="15108" max="15109" width="22.85546875" style="827" customWidth="1"/>
    <col min="15110" max="15110" width="8.7109375" style="827" customWidth="1"/>
    <col min="15111" max="15111" width="14.140625" style="827" customWidth="1"/>
    <col min="15112" max="15356" width="9.140625" style="827"/>
    <col min="15357" max="15357" width="2.140625" style="827" customWidth="1"/>
    <col min="15358" max="15358" width="8.7109375" style="827" customWidth="1"/>
    <col min="15359" max="15359" width="9.85546875" style="827" customWidth="1"/>
    <col min="15360" max="15360" width="1" style="827" customWidth="1"/>
    <col min="15361" max="15361" width="10.85546875" style="827" customWidth="1"/>
    <col min="15362" max="15362" width="1" style="827" customWidth="1"/>
    <col min="15363" max="15363" width="53.5703125" style="827" customWidth="1"/>
    <col min="15364" max="15365" width="22.85546875" style="827" customWidth="1"/>
    <col min="15366" max="15366" width="8.7109375" style="827" customWidth="1"/>
    <col min="15367" max="15367" width="14.140625" style="827" customWidth="1"/>
    <col min="15368" max="15612" width="9.140625" style="827"/>
    <col min="15613" max="15613" width="2.140625" style="827" customWidth="1"/>
    <col min="15614" max="15614" width="8.7109375" style="827" customWidth="1"/>
    <col min="15615" max="15615" width="9.85546875" style="827" customWidth="1"/>
    <col min="15616" max="15616" width="1" style="827" customWidth="1"/>
    <col min="15617" max="15617" width="10.85546875" style="827" customWidth="1"/>
    <col min="15618" max="15618" width="1" style="827" customWidth="1"/>
    <col min="15619" max="15619" width="53.5703125" style="827" customWidth="1"/>
    <col min="15620" max="15621" width="22.85546875" style="827" customWidth="1"/>
    <col min="15622" max="15622" width="8.7109375" style="827" customWidth="1"/>
    <col min="15623" max="15623" width="14.140625" style="827" customWidth="1"/>
    <col min="15624" max="15868" width="9.140625" style="827"/>
    <col min="15869" max="15869" width="2.140625" style="827" customWidth="1"/>
    <col min="15870" max="15870" width="8.7109375" style="827" customWidth="1"/>
    <col min="15871" max="15871" width="9.85546875" style="827" customWidth="1"/>
    <col min="15872" max="15872" width="1" style="827" customWidth="1"/>
    <col min="15873" max="15873" width="10.85546875" style="827" customWidth="1"/>
    <col min="15874" max="15874" width="1" style="827" customWidth="1"/>
    <col min="15875" max="15875" width="53.5703125" style="827" customWidth="1"/>
    <col min="15876" max="15877" width="22.85546875" style="827" customWidth="1"/>
    <col min="15878" max="15878" width="8.7109375" style="827" customWidth="1"/>
    <col min="15879" max="15879" width="14.140625" style="827" customWidth="1"/>
    <col min="15880" max="16124" width="9.140625" style="827"/>
    <col min="16125" max="16125" width="2.140625" style="827" customWidth="1"/>
    <col min="16126" max="16126" width="8.7109375" style="827" customWidth="1"/>
    <col min="16127" max="16127" width="9.85546875" style="827" customWidth="1"/>
    <col min="16128" max="16128" width="1" style="827" customWidth="1"/>
    <col min="16129" max="16129" width="10.85546875" style="827" customWidth="1"/>
    <col min="16130" max="16130" width="1" style="827" customWidth="1"/>
    <col min="16131" max="16131" width="53.5703125" style="827" customWidth="1"/>
    <col min="16132" max="16133" width="22.85546875" style="827" customWidth="1"/>
    <col min="16134" max="16134" width="8.7109375" style="827" customWidth="1"/>
    <col min="16135" max="16135" width="14.140625" style="827" customWidth="1"/>
    <col min="16136" max="16384" width="9.140625" style="827"/>
  </cols>
  <sheetData>
    <row r="1" spans="1:7" ht="23.25" customHeight="1" x14ac:dyDescent="0.2">
      <c r="A1" s="845" t="s">
        <v>1394</v>
      </c>
      <c r="B1" s="845"/>
      <c r="C1" s="845"/>
      <c r="D1" s="845"/>
      <c r="E1" s="845"/>
      <c r="F1" s="845"/>
      <c r="G1" s="845"/>
    </row>
    <row r="2" spans="1:7" ht="43.5" customHeight="1" x14ac:dyDescent="0.2">
      <c r="A2" s="846" t="s">
        <v>1416</v>
      </c>
      <c r="B2" s="846"/>
      <c r="C2" s="846"/>
      <c r="D2" s="846"/>
      <c r="E2" s="846"/>
      <c r="F2" s="847"/>
      <c r="G2" s="847"/>
    </row>
    <row r="3" spans="1:7" ht="23.25" customHeight="1" x14ac:dyDescent="0.2">
      <c r="A3" s="840" t="s">
        <v>123</v>
      </c>
      <c r="B3" s="840" t="s">
        <v>5</v>
      </c>
      <c r="C3" s="840" t="s">
        <v>6</v>
      </c>
      <c r="D3" s="840" t="s">
        <v>157</v>
      </c>
      <c r="E3" s="840" t="s">
        <v>496</v>
      </c>
      <c r="F3" s="840" t="s">
        <v>9</v>
      </c>
      <c r="G3" s="840" t="s">
        <v>497</v>
      </c>
    </row>
    <row r="4" spans="1:7" x14ac:dyDescent="0.2">
      <c r="A4" s="828" t="s">
        <v>195</v>
      </c>
      <c r="B4" s="828"/>
      <c r="C4" s="828"/>
      <c r="D4" s="829" t="s">
        <v>196</v>
      </c>
      <c r="E4" s="830" t="s">
        <v>743</v>
      </c>
      <c r="F4" s="830" t="s">
        <v>499</v>
      </c>
      <c r="G4" s="830" t="s">
        <v>744</v>
      </c>
    </row>
    <row r="5" spans="1:7" ht="15" x14ac:dyDescent="0.2">
      <c r="A5" s="831"/>
      <c r="B5" s="839" t="s">
        <v>197</v>
      </c>
      <c r="C5" s="832"/>
      <c r="D5" s="833" t="s">
        <v>198</v>
      </c>
      <c r="E5" s="834" t="s">
        <v>512</v>
      </c>
      <c r="F5" s="834" t="s">
        <v>503</v>
      </c>
      <c r="G5" s="834" t="s">
        <v>512</v>
      </c>
    </row>
    <row r="6" spans="1:7" ht="45" x14ac:dyDescent="0.2">
      <c r="A6" s="835"/>
      <c r="B6" s="835"/>
      <c r="C6" s="836" t="s">
        <v>745</v>
      </c>
      <c r="D6" s="837" t="s">
        <v>746</v>
      </c>
      <c r="E6" s="838" t="s">
        <v>512</v>
      </c>
      <c r="F6" s="838" t="s">
        <v>503</v>
      </c>
      <c r="G6" s="838" t="s">
        <v>512</v>
      </c>
    </row>
    <row r="7" spans="1:7" ht="15" x14ac:dyDescent="0.2">
      <c r="A7" s="831"/>
      <c r="B7" s="839" t="s">
        <v>747</v>
      </c>
      <c r="C7" s="832"/>
      <c r="D7" s="833" t="s">
        <v>748</v>
      </c>
      <c r="E7" s="834" t="s">
        <v>749</v>
      </c>
      <c r="F7" s="834" t="s">
        <v>503</v>
      </c>
      <c r="G7" s="834" t="s">
        <v>749</v>
      </c>
    </row>
    <row r="8" spans="1:7" ht="33.75" x14ac:dyDescent="0.2">
      <c r="A8" s="835"/>
      <c r="B8" s="835"/>
      <c r="C8" s="836" t="s">
        <v>750</v>
      </c>
      <c r="D8" s="837" t="s">
        <v>751</v>
      </c>
      <c r="E8" s="838" t="s">
        <v>749</v>
      </c>
      <c r="F8" s="838" t="s">
        <v>503</v>
      </c>
      <c r="G8" s="838" t="s">
        <v>749</v>
      </c>
    </row>
    <row r="9" spans="1:7" ht="15" x14ac:dyDescent="0.2">
      <c r="A9" s="831"/>
      <c r="B9" s="839" t="s">
        <v>475</v>
      </c>
      <c r="C9" s="832"/>
      <c r="D9" s="833" t="s">
        <v>205</v>
      </c>
      <c r="E9" s="834" t="s">
        <v>547</v>
      </c>
      <c r="F9" s="834" t="s">
        <v>499</v>
      </c>
      <c r="G9" s="834" t="s">
        <v>752</v>
      </c>
    </row>
    <row r="10" spans="1:7" x14ac:dyDescent="0.2">
      <c r="A10" s="835"/>
      <c r="B10" s="835"/>
      <c r="C10" s="836" t="s">
        <v>753</v>
      </c>
      <c r="D10" s="837" t="s">
        <v>133</v>
      </c>
      <c r="E10" s="838" t="s">
        <v>503</v>
      </c>
      <c r="F10" s="838" t="s">
        <v>754</v>
      </c>
      <c r="G10" s="838" t="s">
        <v>754</v>
      </c>
    </row>
    <row r="11" spans="1:7" x14ac:dyDescent="0.2">
      <c r="A11" s="835"/>
      <c r="B11" s="835"/>
      <c r="C11" s="836" t="s">
        <v>289</v>
      </c>
      <c r="D11" s="837" t="s">
        <v>144</v>
      </c>
      <c r="E11" s="838" t="s">
        <v>503</v>
      </c>
      <c r="F11" s="838" t="s">
        <v>755</v>
      </c>
      <c r="G11" s="838" t="s">
        <v>755</v>
      </c>
    </row>
    <row r="12" spans="1:7" x14ac:dyDescent="0.2">
      <c r="A12" s="835"/>
      <c r="B12" s="835"/>
      <c r="C12" s="836" t="s">
        <v>292</v>
      </c>
      <c r="D12" s="837" t="s">
        <v>145</v>
      </c>
      <c r="E12" s="838" t="s">
        <v>503</v>
      </c>
      <c r="F12" s="838" t="s">
        <v>756</v>
      </c>
      <c r="G12" s="838" t="s">
        <v>756</v>
      </c>
    </row>
    <row r="13" spans="1:7" x14ac:dyDescent="0.2">
      <c r="A13" s="835"/>
      <c r="B13" s="835"/>
      <c r="C13" s="836" t="s">
        <v>229</v>
      </c>
      <c r="D13" s="837" t="s">
        <v>146</v>
      </c>
      <c r="E13" s="838" t="s">
        <v>503</v>
      </c>
      <c r="F13" s="838" t="s">
        <v>757</v>
      </c>
      <c r="G13" s="838" t="s">
        <v>757</v>
      </c>
    </row>
    <row r="14" spans="1:7" x14ac:dyDescent="0.2">
      <c r="A14" s="835"/>
      <c r="B14" s="835"/>
      <c r="C14" s="836" t="s">
        <v>242</v>
      </c>
      <c r="D14" s="837" t="s">
        <v>148</v>
      </c>
      <c r="E14" s="838" t="s">
        <v>547</v>
      </c>
      <c r="F14" s="838" t="s">
        <v>758</v>
      </c>
      <c r="G14" s="838" t="s">
        <v>759</v>
      </c>
    </row>
    <row r="15" spans="1:7" x14ac:dyDescent="0.2">
      <c r="A15" s="835"/>
      <c r="B15" s="835"/>
      <c r="C15" s="836" t="s">
        <v>760</v>
      </c>
      <c r="D15" s="837" t="s">
        <v>476</v>
      </c>
      <c r="E15" s="838" t="s">
        <v>503</v>
      </c>
      <c r="F15" s="838" t="s">
        <v>761</v>
      </c>
      <c r="G15" s="838" t="s">
        <v>761</v>
      </c>
    </row>
    <row r="16" spans="1:7" x14ac:dyDescent="0.2">
      <c r="A16" s="828" t="s">
        <v>506</v>
      </c>
      <c r="B16" s="828"/>
      <c r="C16" s="828"/>
      <c r="D16" s="829" t="s">
        <v>507</v>
      </c>
      <c r="E16" s="830" t="s">
        <v>508</v>
      </c>
      <c r="F16" s="830" t="s">
        <v>503</v>
      </c>
      <c r="G16" s="830" t="s">
        <v>508</v>
      </c>
    </row>
    <row r="17" spans="1:7" ht="15" x14ac:dyDescent="0.2">
      <c r="A17" s="831"/>
      <c r="B17" s="839" t="s">
        <v>509</v>
      </c>
      <c r="C17" s="832"/>
      <c r="D17" s="833" t="s">
        <v>205</v>
      </c>
      <c r="E17" s="834" t="s">
        <v>508</v>
      </c>
      <c r="F17" s="834" t="s">
        <v>503</v>
      </c>
      <c r="G17" s="834" t="s">
        <v>508</v>
      </c>
    </row>
    <row r="18" spans="1:7" x14ac:dyDescent="0.2">
      <c r="A18" s="835"/>
      <c r="B18" s="835"/>
      <c r="C18" s="836" t="s">
        <v>289</v>
      </c>
      <c r="D18" s="837" t="s">
        <v>144</v>
      </c>
      <c r="E18" s="838" t="s">
        <v>762</v>
      </c>
      <c r="F18" s="838" t="s">
        <v>503</v>
      </c>
      <c r="G18" s="838" t="s">
        <v>762</v>
      </c>
    </row>
    <row r="19" spans="1:7" x14ac:dyDescent="0.2">
      <c r="A19" s="835"/>
      <c r="B19" s="835"/>
      <c r="C19" s="836" t="s">
        <v>282</v>
      </c>
      <c r="D19" s="837" t="s">
        <v>283</v>
      </c>
      <c r="E19" s="838" t="s">
        <v>763</v>
      </c>
      <c r="F19" s="838" t="s">
        <v>503</v>
      </c>
      <c r="G19" s="838" t="s">
        <v>763</v>
      </c>
    </row>
    <row r="20" spans="1:7" x14ac:dyDescent="0.2">
      <c r="A20" s="835"/>
      <c r="B20" s="835"/>
      <c r="C20" s="836" t="s">
        <v>229</v>
      </c>
      <c r="D20" s="837" t="s">
        <v>146</v>
      </c>
      <c r="E20" s="838" t="s">
        <v>764</v>
      </c>
      <c r="F20" s="838" t="s">
        <v>503</v>
      </c>
      <c r="G20" s="838" t="s">
        <v>764</v>
      </c>
    </row>
    <row r="21" spans="1:7" x14ac:dyDescent="0.2">
      <c r="A21" s="835"/>
      <c r="B21" s="835"/>
      <c r="C21" s="836" t="s">
        <v>765</v>
      </c>
      <c r="D21" s="837" t="s">
        <v>147</v>
      </c>
      <c r="E21" s="838" t="s">
        <v>531</v>
      </c>
      <c r="F21" s="838" t="s">
        <v>503</v>
      </c>
      <c r="G21" s="838" t="s">
        <v>531</v>
      </c>
    </row>
    <row r="22" spans="1:7" x14ac:dyDescent="0.2">
      <c r="A22" s="835"/>
      <c r="B22" s="835"/>
      <c r="C22" s="836" t="s">
        <v>242</v>
      </c>
      <c r="D22" s="837" t="s">
        <v>148</v>
      </c>
      <c r="E22" s="838" t="s">
        <v>766</v>
      </c>
      <c r="F22" s="838" t="s">
        <v>503</v>
      </c>
      <c r="G22" s="838" t="s">
        <v>766</v>
      </c>
    </row>
    <row r="23" spans="1:7" x14ac:dyDescent="0.2">
      <c r="A23" s="828" t="s">
        <v>19</v>
      </c>
      <c r="B23" s="828"/>
      <c r="C23" s="828"/>
      <c r="D23" s="829" t="s">
        <v>215</v>
      </c>
      <c r="E23" s="830" t="s">
        <v>767</v>
      </c>
      <c r="F23" s="830" t="s">
        <v>1019</v>
      </c>
      <c r="G23" s="830" t="s">
        <v>1401</v>
      </c>
    </row>
    <row r="24" spans="1:7" ht="15" x14ac:dyDescent="0.2">
      <c r="A24" s="831"/>
      <c r="B24" s="839" t="s">
        <v>768</v>
      </c>
      <c r="C24" s="832"/>
      <c r="D24" s="833" t="s">
        <v>171</v>
      </c>
      <c r="E24" s="834" t="s">
        <v>769</v>
      </c>
      <c r="F24" s="834" t="s">
        <v>503</v>
      </c>
      <c r="G24" s="834" t="s">
        <v>769</v>
      </c>
    </row>
    <row r="25" spans="1:7" ht="45" x14ac:dyDescent="0.2">
      <c r="A25" s="835"/>
      <c r="B25" s="835"/>
      <c r="C25" s="836" t="s">
        <v>653</v>
      </c>
      <c r="D25" s="837" t="s">
        <v>770</v>
      </c>
      <c r="E25" s="838" t="s">
        <v>657</v>
      </c>
      <c r="F25" s="838" t="s">
        <v>503</v>
      </c>
      <c r="G25" s="838" t="s">
        <v>657</v>
      </c>
    </row>
    <row r="26" spans="1:7" ht="33.75" x14ac:dyDescent="0.2">
      <c r="A26" s="835"/>
      <c r="B26" s="835"/>
      <c r="C26" s="836" t="s">
        <v>771</v>
      </c>
      <c r="D26" s="837" t="s">
        <v>200</v>
      </c>
      <c r="E26" s="838" t="s">
        <v>660</v>
      </c>
      <c r="F26" s="838" t="s">
        <v>503</v>
      </c>
      <c r="G26" s="838" t="s">
        <v>660</v>
      </c>
    </row>
    <row r="27" spans="1:7" x14ac:dyDescent="0.2">
      <c r="A27" s="835"/>
      <c r="B27" s="835"/>
      <c r="C27" s="836" t="s">
        <v>242</v>
      </c>
      <c r="D27" s="837" t="s">
        <v>148</v>
      </c>
      <c r="E27" s="838" t="s">
        <v>772</v>
      </c>
      <c r="F27" s="838" t="s">
        <v>503</v>
      </c>
      <c r="G27" s="838" t="s">
        <v>772</v>
      </c>
    </row>
    <row r="28" spans="1:7" ht="15" x14ac:dyDescent="0.2">
      <c r="A28" s="831"/>
      <c r="B28" s="839" t="s">
        <v>20</v>
      </c>
      <c r="C28" s="832"/>
      <c r="D28" s="833" t="s">
        <v>216</v>
      </c>
      <c r="E28" s="834" t="s">
        <v>773</v>
      </c>
      <c r="F28" s="834" t="s">
        <v>503</v>
      </c>
      <c r="G28" s="834" t="s">
        <v>773</v>
      </c>
    </row>
    <row r="29" spans="1:7" ht="56.25" x14ac:dyDescent="0.2">
      <c r="A29" s="835"/>
      <c r="B29" s="835"/>
      <c r="C29" s="836" t="s">
        <v>21</v>
      </c>
      <c r="D29" s="837" t="s">
        <v>774</v>
      </c>
      <c r="E29" s="838" t="s">
        <v>773</v>
      </c>
      <c r="F29" s="838" t="s">
        <v>503</v>
      </c>
      <c r="G29" s="838" t="s">
        <v>773</v>
      </c>
    </row>
    <row r="30" spans="1:7" ht="15" x14ac:dyDescent="0.2">
      <c r="A30" s="831"/>
      <c r="B30" s="839" t="s">
        <v>30</v>
      </c>
      <c r="C30" s="832"/>
      <c r="D30" s="833" t="s">
        <v>228</v>
      </c>
      <c r="E30" s="834" t="s">
        <v>775</v>
      </c>
      <c r="F30" s="834" t="s">
        <v>1019</v>
      </c>
      <c r="G30" s="834" t="s">
        <v>1400</v>
      </c>
    </row>
    <row r="31" spans="1:7" x14ac:dyDescent="0.2">
      <c r="A31" s="835"/>
      <c r="B31" s="835"/>
      <c r="C31" s="836" t="s">
        <v>229</v>
      </c>
      <c r="D31" s="837" t="s">
        <v>146</v>
      </c>
      <c r="E31" s="838" t="s">
        <v>776</v>
      </c>
      <c r="F31" s="838" t="s">
        <v>1398</v>
      </c>
      <c r="G31" s="838" t="s">
        <v>1399</v>
      </c>
    </row>
    <row r="32" spans="1:7" x14ac:dyDescent="0.2">
      <c r="A32" s="835"/>
      <c r="B32" s="835"/>
      <c r="C32" s="836" t="s">
        <v>777</v>
      </c>
      <c r="D32" s="837" t="s">
        <v>459</v>
      </c>
      <c r="E32" s="838" t="s">
        <v>778</v>
      </c>
      <c r="F32" s="838" t="s">
        <v>503</v>
      </c>
      <c r="G32" s="838" t="s">
        <v>778</v>
      </c>
    </row>
    <row r="33" spans="1:7" x14ac:dyDescent="0.2">
      <c r="A33" s="835"/>
      <c r="B33" s="835"/>
      <c r="C33" s="836" t="s">
        <v>242</v>
      </c>
      <c r="D33" s="837" t="s">
        <v>148</v>
      </c>
      <c r="E33" s="838" t="s">
        <v>779</v>
      </c>
      <c r="F33" s="838" t="s">
        <v>547</v>
      </c>
      <c r="G33" s="838" t="s">
        <v>780</v>
      </c>
    </row>
    <row r="34" spans="1:7" x14ac:dyDescent="0.2">
      <c r="A34" s="835"/>
      <c r="B34" s="835"/>
      <c r="C34" s="836" t="s">
        <v>760</v>
      </c>
      <c r="D34" s="837" t="s">
        <v>476</v>
      </c>
      <c r="E34" s="838" t="s">
        <v>687</v>
      </c>
      <c r="F34" s="838" t="s">
        <v>503</v>
      </c>
      <c r="G34" s="838" t="s">
        <v>687</v>
      </c>
    </row>
    <row r="35" spans="1:7" ht="22.5" x14ac:dyDescent="0.2">
      <c r="A35" s="835"/>
      <c r="B35" s="835"/>
      <c r="C35" s="836" t="s">
        <v>31</v>
      </c>
      <c r="D35" s="837" t="s">
        <v>252</v>
      </c>
      <c r="E35" s="838" t="s">
        <v>781</v>
      </c>
      <c r="F35" s="838" t="s">
        <v>503</v>
      </c>
      <c r="G35" s="838" t="s">
        <v>781</v>
      </c>
    </row>
    <row r="36" spans="1:7" x14ac:dyDescent="0.2">
      <c r="A36" s="828" t="s">
        <v>45</v>
      </c>
      <c r="B36" s="828"/>
      <c r="C36" s="828"/>
      <c r="D36" s="829" t="s">
        <v>255</v>
      </c>
      <c r="E36" s="830" t="s">
        <v>782</v>
      </c>
      <c r="F36" s="830" t="s">
        <v>503</v>
      </c>
      <c r="G36" s="830" t="s">
        <v>782</v>
      </c>
    </row>
    <row r="37" spans="1:7" ht="15" x14ac:dyDescent="0.2">
      <c r="A37" s="831"/>
      <c r="B37" s="839" t="s">
        <v>46</v>
      </c>
      <c r="C37" s="832"/>
      <c r="D37" s="833" t="s">
        <v>205</v>
      </c>
      <c r="E37" s="834" t="s">
        <v>782</v>
      </c>
      <c r="F37" s="834" t="s">
        <v>503</v>
      </c>
      <c r="G37" s="834" t="s">
        <v>782</v>
      </c>
    </row>
    <row r="38" spans="1:7" x14ac:dyDescent="0.2">
      <c r="A38" s="835"/>
      <c r="B38" s="835"/>
      <c r="C38" s="836" t="s">
        <v>229</v>
      </c>
      <c r="D38" s="837" t="s">
        <v>146</v>
      </c>
      <c r="E38" s="838" t="s">
        <v>783</v>
      </c>
      <c r="F38" s="838" t="s">
        <v>734</v>
      </c>
      <c r="G38" s="838" t="s">
        <v>1369</v>
      </c>
    </row>
    <row r="39" spans="1:7" x14ac:dyDescent="0.2">
      <c r="A39" s="835"/>
      <c r="B39" s="835"/>
      <c r="C39" s="836" t="s">
        <v>242</v>
      </c>
      <c r="D39" s="837" t="s">
        <v>148</v>
      </c>
      <c r="E39" s="838" t="s">
        <v>784</v>
      </c>
      <c r="F39" s="838" t="s">
        <v>503</v>
      </c>
      <c r="G39" s="838" t="s">
        <v>784</v>
      </c>
    </row>
    <row r="40" spans="1:7" ht="22.5" x14ac:dyDescent="0.2">
      <c r="A40" s="835"/>
      <c r="B40" s="835"/>
      <c r="C40" s="836" t="s">
        <v>47</v>
      </c>
      <c r="D40" s="837" t="s">
        <v>257</v>
      </c>
      <c r="E40" s="838" t="s">
        <v>734</v>
      </c>
      <c r="F40" s="838" t="s">
        <v>1370</v>
      </c>
      <c r="G40" s="838" t="s">
        <v>503</v>
      </c>
    </row>
    <row r="41" spans="1:7" x14ac:dyDescent="0.2">
      <c r="A41" s="828" t="s">
        <v>49</v>
      </c>
      <c r="B41" s="828"/>
      <c r="C41" s="828"/>
      <c r="D41" s="829" t="s">
        <v>185</v>
      </c>
      <c r="E41" s="830" t="s">
        <v>785</v>
      </c>
      <c r="F41" s="830" t="s">
        <v>786</v>
      </c>
      <c r="G41" s="830" t="s">
        <v>787</v>
      </c>
    </row>
    <row r="42" spans="1:7" ht="15" x14ac:dyDescent="0.2">
      <c r="A42" s="831"/>
      <c r="B42" s="839" t="s">
        <v>788</v>
      </c>
      <c r="C42" s="832"/>
      <c r="D42" s="833" t="s">
        <v>789</v>
      </c>
      <c r="E42" s="834" t="s">
        <v>790</v>
      </c>
      <c r="F42" s="834" t="s">
        <v>503</v>
      </c>
      <c r="G42" s="834" t="s">
        <v>790</v>
      </c>
    </row>
    <row r="43" spans="1:7" ht="22.5" x14ac:dyDescent="0.2">
      <c r="A43" s="835"/>
      <c r="B43" s="835"/>
      <c r="C43" s="836" t="s">
        <v>791</v>
      </c>
      <c r="D43" s="837" t="s">
        <v>187</v>
      </c>
      <c r="E43" s="838" t="s">
        <v>790</v>
      </c>
      <c r="F43" s="838" t="s">
        <v>503</v>
      </c>
      <c r="G43" s="838" t="s">
        <v>790</v>
      </c>
    </row>
    <row r="44" spans="1:7" ht="15" x14ac:dyDescent="0.2">
      <c r="A44" s="831"/>
      <c r="B44" s="839" t="s">
        <v>50</v>
      </c>
      <c r="C44" s="832"/>
      <c r="D44" s="833" t="s">
        <v>518</v>
      </c>
      <c r="E44" s="834" t="s">
        <v>792</v>
      </c>
      <c r="F44" s="834" t="s">
        <v>786</v>
      </c>
      <c r="G44" s="834" t="s">
        <v>793</v>
      </c>
    </row>
    <row r="45" spans="1:7" x14ac:dyDescent="0.2">
      <c r="A45" s="835"/>
      <c r="B45" s="835"/>
      <c r="C45" s="836" t="s">
        <v>229</v>
      </c>
      <c r="D45" s="837" t="s">
        <v>146</v>
      </c>
      <c r="E45" s="838" t="s">
        <v>794</v>
      </c>
      <c r="F45" s="838" t="s">
        <v>503</v>
      </c>
      <c r="G45" s="838" t="s">
        <v>794</v>
      </c>
    </row>
    <row r="46" spans="1:7" x14ac:dyDescent="0.2">
      <c r="A46" s="835"/>
      <c r="B46" s="835"/>
      <c r="C46" s="836" t="s">
        <v>765</v>
      </c>
      <c r="D46" s="837" t="s">
        <v>147</v>
      </c>
      <c r="E46" s="838" t="s">
        <v>795</v>
      </c>
      <c r="F46" s="838" t="s">
        <v>503</v>
      </c>
      <c r="G46" s="838" t="s">
        <v>795</v>
      </c>
    </row>
    <row r="47" spans="1:7" x14ac:dyDescent="0.2">
      <c r="A47" s="835"/>
      <c r="B47" s="835"/>
      <c r="C47" s="836" t="s">
        <v>777</v>
      </c>
      <c r="D47" s="837" t="s">
        <v>459</v>
      </c>
      <c r="E47" s="838" t="s">
        <v>674</v>
      </c>
      <c r="F47" s="838" t="s">
        <v>503</v>
      </c>
      <c r="G47" s="838" t="s">
        <v>674</v>
      </c>
    </row>
    <row r="48" spans="1:7" x14ac:dyDescent="0.2">
      <c r="A48" s="835"/>
      <c r="B48" s="835"/>
      <c r="C48" s="836" t="s">
        <v>242</v>
      </c>
      <c r="D48" s="837" t="s">
        <v>148</v>
      </c>
      <c r="E48" s="838" t="s">
        <v>796</v>
      </c>
      <c r="F48" s="838" t="s">
        <v>503</v>
      </c>
      <c r="G48" s="838" t="s">
        <v>796</v>
      </c>
    </row>
    <row r="49" spans="1:7" x14ac:dyDescent="0.2">
      <c r="A49" s="835"/>
      <c r="B49" s="835"/>
      <c r="C49" s="836" t="s">
        <v>760</v>
      </c>
      <c r="D49" s="837" t="s">
        <v>476</v>
      </c>
      <c r="E49" s="838" t="s">
        <v>797</v>
      </c>
      <c r="F49" s="838" t="s">
        <v>503</v>
      </c>
      <c r="G49" s="838" t="s">
        <v>797</v>
      </c>
    </row>
    <row r="50" spans="1:7" ht="22.5" x14ac:dyDescent="0.2">
      <c r="A50" s="835"/>
      <c r="B50" s="835"/>
      <c r="C50" s="836" t="s">
        <v>798</v>
      </c>
      <c r="D50" s="837" t="s">
        <v>799</v>
      </c>
      <c r="E50" s="838" t="s">
        <v>691</v>
      </c>
      <c r="F50" s="838" t="s">
        <v>503</v>
      </c>
      <c r="G50" s="838" t="s">
        <v>691</v>
      </c>
    </row>
    <row r="51" spans="1:7" ht="22.5" x14ac:dyDescent="0.2">
      <c r="A51" s="835"/>
      <c r="B51" s="835"/>
      <c r="C51" s="836" t="s">
        <v>800</v>
      </c>
      <c r="D51" s="837" t="s">
        <v>801</v>
      </c>
      <c r="E51" s="838" t="s">
        <v>802</v>
      </c>
      <c r="F51" s="838" t="s">
        <v>503</v>
      </c>
      <c r="G51" s="838" t="s">
        <v>802</v>
      </c>
    </row>
    <row r="52" spans="1:7" ht="22.5" x14ac:dyDescent="0.2">
      <c r="A52" s="835"/>
      <c r="B52" s="835"/>
      <c r="C52" s="836" t="s">
        <v>803</v>
      </c>
      <c r="D52" s="837" t="s">
        <v>804</v>
      </c>
      <c r="E52" s="838" t="s">
        <v>498</v>
      </c>
      <c r="F52" s="838" t="s">
        <v>503</v>
      </c>
      <c r="G52" s="838" t="s">
        <v>498</v>
      </c>
    </row>
    <row r="53" spans="1:7" ht="33.75" x14ac:dyDescent="0.2">
      <c r="A53" s="835"/>
      <c r="B53" s="835"/>
      <c r="C53" s="836" t="s">
        <v>805</v>
      </c>
      <c r="D53" s="837" t="s">
        <v>806</v>
      </c>
      <c r="E53" s="838" t="s">
        <v>807</v>
      </c>
      <c r="F53" s="838" t="s">
        <v>503</v>
      </c>
      <c r="G53" s="838" t="s">
        <v>807</v>
      </c>
    </row>
    <row r="54" spans="1:7" ht="22.5" x14ac:dyDescent="0.2">
      <c r="A54" s="835"/>
      <c r="B54" s="835"/>
      <c r="C54" s="836" t="s">
        <v>808</v>
      </c>
      <c r="D54" s="837" t="s">
        <v>809</v>
      </c>
      <c r="E54" s="838" t="s">
        <v>674</v>
      </c>
      <c r="F54" s="838" t="s">
        <v>503</v>
      </c>
      <c r="G54" s="838" t="s">
        <v>674</v>
      </c>
    </row>
    <row r="55" spans="1:7" ht="22.5" x14ac:dyDescent="0.2">
      <c r="A55" s="835"/>
      <c r="B55" s="835"/>
      <c r="C55" s="836" t="s">
        <v>31</v>
      </c>
      <c r="D55" s="837" t="s">
        <v>252</v>
      </c>
      <c r="E55" s="838" t="s">
        <v>810</v>
      </c>
      <c r="F55" s="838" t="s">
        <v>786</v>
      </c>
      <c r="G55" s="838" t="s">
        <v>811</v>
      </c>
    </row>
    <row r="56" spans="1:7" ht="22.5" x14ac:dyDescent="0.2">
      <c r="A56" s="835"/>
      <c r="B56" s="835"/>
      <c r="C56" s="836" t="s">
        <v>47</v>
      </c>
      <c r="D56" s="837" t="s">
        <v>257</v>
      </c>
      <c r="E56" s="838" t="s">
        <v>807</v>
      </c>
      <c r="F56" s="838" t="s">
        <v>503</v>
      </c>
      <c r="G56" s="838" t="s">
        <v>807</v>
      </c>
    </row>
    <row r="57" spans="1:7" x14ac:dyDescent="0.2">
      <c r="A57" s="828" t="s">
        <v>812</v>
      </c>
      <c r="B57" s="828"/>
      <c r="C57" s="828"/>
      <c r="D57" s="829" t="s">
        <v>813</v>
      </c>
      <c r="E57" s="830" t="s">
        <v>814</v>
      </c>
      <c r="F57" s="830" t="s">
        <v>503</v>
      </c>
      <c r="G57" s="830" t="s">
        <v>814</v>
      </c>
    </row>
    <row r="58" spans="1:7" ht="15" x14ac:dyDescent="0.2">
      <c r="A58" s="831"/>
      <c r="B58" s="839" t="s">
        <v>815</v>
      </c>
      <c r="C58" s="832"/>
      <c r="D58" s="833" t="s">
        <v>816</v>
      </c>
      <c r="E58" s="834" t="s">
        <v>817</v>
      </c>
      <c r="F58" s="834" t="s">
        <v>503</v>
      </c>
      <c r="G58" s="834" t="s">
        <v>817</v>
      </c>
    </row>
    <row r="59" spans="1:7" x14ac:dyDescent="0.2">
      <c r="A59" s="835"/>
      <c r="B59" s="835"/>
      <c r="C59" s="836" t="s">
        <v>282</v>
      </c>
      <c r="D59" s="837" t="s">
        <v>283</v>
      </c>
      <c r="E59" s="838" t="s">
        <v>818</v>
      </c>
      <c r="F59" s="838" t="s">
        <v>503</v>
      </c>
      <c r="G59" s="838" t="s">
        <v>818</v>
      </c>
    </row>
    <row r="60" spans="1:7" x14ac:dyDescent="0.2">
      <c r="A60" s="835"/>
      <c r="B60" s="835"/>
      <c r="C60" s="836" t="s">
        <v>242</v>
      </c>
      <c r="D60" s="837" t="s">
        <v>148</v>
      </c>
      <c r="E60" s="838" t="s">
        <v>498</v>
      </c>
      <c r="F60" s="838" t="s">
        <v>503</v>
      </c>
      <c r="G60" s="838" t="s">
        <v>498</v>
      </c>
    </row>
    <row r="61" spans="1:7" ht="15" x14ac:dyDescent="0.2">
      <c r="A61" s="831"/>
      <c r="B61" s="839" t="s">
        <v>819</v>
      </c>
      <c r="C61" s="832"/>
      <c r="D61" s="833" t="s">
        <v>820</v>
      </c>
      <c r="E61" s="834" t="s">
        <v>687</v>
      </c>
      <c r="F61" s="834" t="s">
        <v>503</v>
      </c>
      <c r="G61" s="834" t="s">
        <v>687</v>
      </c>
    </row>
    <row r="62" spans="1:7" x14ac:dyDescent="0.2">
      <c r="A62" s="835"/>
      <c r="B62" s="835"/>
      <c r="C62" s="836" t="s">
        <v>242</v>
      </c>
      <c r="D62" s="837" t="s">
        <v>148</v>
      </c>
      <c r="E62" s="838" t="s">
        <v>687</v>
      </c>
      <c r="F62" s="838" t="s">
        <v>503</v>
      </c>
      <c r="G62" s="838" t="s">
        <v>687</v>
      </c>
    </row>
    <row r="63" spans="1:7" x14ac:dyDescent="0.2">
      <c r="A63" s="828" t="s">
        <v>56</v>
      </c>
      <c r="B63" s="828"/>
      <c r="C63" s="828"/>
      <c r="D63" s="829" t="s">
        <v>446</v>
      </c>
      <c r="E63" s="830" t="s">
        <v>821</v>
      </c>
      <c r="F63" s="830" t="s">
        <v>503</v>
      </c>
      <c r="G63" s="830" t="s">
        <v>821</v>
      </c>
    </row>
    <row r="64" spans="1:7" ht="15" x14ac:dyDescent="0.2">
      <c r="A64" s="831"/>
      <c r="B64" s="839" t="s">
        <v>541</v>
      </c>
      <c r="C64" s="832"/>
      <c r="D64" s="833" t="s">
        <v>447</v>
      </c>
      <c r="E64" s="834" t="s">
        <v>542</v>
      </c>
      <c r="F64" s="834" t="s">
        <v>503</v>
      </c>
      <c r="G64" s="834" t="s">
        <v>542</v>
      </c>
    </row>
    <row r="65" spans="1:7" x14ac:dyDescent="0.2">
      <c r="A65" s="835"/>
      <c r="B65" s="835"/>
      <c r="C65" s="836" t="s">
        <v>753</v>
      </c>
      <c r="D65" s="837" t="s">
        <v>133</v>
      </c>
      <c r="E65" s="838" t="s">
        <v>822</v>
      </c>
      <c r="F65" s="838" t="s">
        <v>503</v>
      </c>
      <c r="G65" s="838" t="s">
        <v>822</v>
      </c>
    </row>
    <row r="66" spans="1:7" x14ac:dyDescent="0.2">
      <c r="A66" s="835"/>
      <c r="B66" s="835"/>
      <c r="C66" s="836" t="s">
        <v>823</v>
      </c>
      <c r="D66" s="837" t="s">
        <v>824</v>
      </c>
      <c r="E66" s="838" t="s">
        <v>825</v>
      </c>
      <c r="F66" s="838" t="s">
        <v>503</v>
      </c>
      <c r="G66" s="838" t="s">
        <v>825</v>
      </c>
    </row>
    <row r="67" spans="1:7" x14ac:dyDescent="0.2">
      <c r="A67" s="835"/>
      <c r="B67" s="835"/>
      <c r="C67" s="836" t="s">
        <v>289</v>
      </c>
      <c r="D67" s="837" t="s">
        <v>144</v>
      </c>
      <c r="E67" s="838" t="s">
        <v>826</v>
      </c>
      <c r="F67" s="838" t="s">
        <v>503</v>
      </c>
      <c r="G67" s="838" t="s">
        <v>826</v>
      </c>
    </row>
    <row r="68" spans="1:7" x14ac:dyDescent="0.2">
      <c r="A68" s="835"/>
      <c r="B68" s="835"/>
      <c r="C68" s="836" t="s">
        <v>292</v>
      </c>
      <c r="D68" s="837" t="s">
        <v>145</v>
      </c>
      <c r="E68" s="838" t="s">
        <v>827</v>
      </c>
      <c r="F68" s="838" t="s">
        <v>503</v>
      </c>
      <c r="G68" s="838" t="s">
        <v>827</v>
      </c>
    </row>
    <row r="69" spans="1:7" x14ac:dyDescent="0.2">
      <c r="A69" s="835"/>
      <c r="B69" s="835"/>
      <c r="C69" s="836" t="s">
        <v>229</v>
      </c>
      <c r="D69" s="837" t="s">
        <v>146</v>
      </c>
      <c r="E69" s="838" t="s">
        <v>828</v>
      </c>
      <c r="F69" s="838" t="s">
        <v>503</v>
      </c>
      <c r="G69" s="838" t="s">
        <v>828</v>
      </c>
    </row>
    <row r="70" spans="1:7" x14ac:dyDescent="0.2">
      <c r="A70" s="835"/>
      <c r="B70" s="835"/>
      <c r="C70" s="836" t="s">
        <v>242</v>
      </c>
      <c r="D70" s="837" t="s">
        <v>148</v>
      </c>
      <c r="E70" s="838" t="s">
        <v>829</v>
      </c>
      <c r="F70" s="838" t="s">
        <v>503</v>
      </c>
      <c r="G70" s="838" t="s">
        <v>829</v>
      </c>
    </row>
    <row r="71" spans="1:7" ht="15" x14ac:dyDescent="0.2">
      <c r="A71" s="831"/>
      <c r="B71" s="839" t="s">
        <v>830</v>
      </c>
      <c r="C71" s="832"/>
      <c r="D71" s="833" t="s">
        <v>831</v>
      </c>
      <c r="E71" s="834" t="s">
        <v>832</v>
      </c>
      <c r="F71" s="834" t="s">
        <v>503</v>
      </c>
      <c r="G71" s="834" t="s">
        <v>832</v>
      </c>
    </row>
    <row r="72" spans="1:7" x14ac:dyDescent="0.2">
      <c r="A72" s="835"/>
      <c r="B72" s="835"/>
      <c r="C72" s="836" t="s">
        <v>833</v>
      </c>
      <c r="D72" s="837" t="s">
        <v>834</v>
      </c>
      <c r="E72" s="838" t="s">
        <v>835</v>
      </c>
      <c r="F72" s="838" t="s">
        <v>503</v>
      </c>
      <c r="G72" s="838" t="s">
        <v>835</v>
      </c>
    </row>
    <row r="73" spans="1:7" x14ac:dyDescent="0.2">
      <c r="A73" s="835"/>
      <c r="B73" s="835"/>
      <c r="C73" s="836" t="s">
        <v>836</v>
      </c>
      <c r="D73" s="837" t="s">
        <v>837</v>
      </c>
      <c r="E73" s="838" t="s">
        <v>734</v>
      </c>
      <c r="F73" s="838" t="s">
        <v>503</v>
      </c>
      <c r="G73" s="838" t="s">
        <v>734</v>
      </c>
    </row>
    <row r="74" spans="1:7" x14ac:dyDescent="0.2">
      <c r="A74" s="835"/>
      <c r="B74" s="835"/>
      <c r="C74" s="836" t="s">
        <v>229</v>
      </c>
      <c r="D74" s="837" t="s">
        <v>146</v>
      </c>
      <c r="E74" s="838" t="s">
        <v>687</v>
      </c>
      <c r="F74" s="838" t="s">
        <v>503</v>
      </c>
      <c r="G74" s="838" t="s">
        <v>687</v>
      </c>
    </row>
    <row r="75" spans="1:7" x14ac:dyDescent="0.2">
      <c r="A75" s="835"/>
      <c r="B75" s="835"/>
      <c r="C75" s="836" t="s">
        <v>242</v>
      </c>
      <c r="D75" s="837" t="s">
        <v>148</v>
      </c>
      <c r="E75" s="838" t="s">
        <v>838</v>
      </c>
      <c r="F75" s="838" t="s">
        <v>503</v>
      </c>
      <c r="G75" s="838" t="s">
        <v>838</v>
      </c>
    </row>
    <row r="76" spans="1:7" ht="22.5" x14ac:dyDescent="0.2">
      <c r="A76" s="835"/>
      <c r="B76" s="835"/>
      <c r="C76" s="836" t="s">
        <v>311</v>
      </c>
      <c r="D76" s="837" t="s">
        <v>839</v>
      </c>
      <c r="E76" s="838" t="s">
        <v>547</v>
      </c>
      <c r="F76" s="838" t="s">
        <v>503</v>
      </c>
      <c r="G76" s="838" t="s">
        <v>547</v>
      </c>
    </row>
    <row r="77" spans="1:7" x14ac:dyDescent="0.2">
      <c r="A77" s="835"/>
      <c r="B77" s="835"/>
      <c r="C77" s="836" t="s">
        <v>840</v>
      </c>
      <c r="D77" s="837" t="s">
        <v>841</v>
      </c>
      <c r="E77" s="838" t="s">
        <v>734</v>
      </c>
      <c r="F77" s="838" t="s">
        <v>503</v>
      </c>
      <c r="G77" s="838" t="s">
        <v>734</v>
      </c>
    </row>
    <row r="78" spans="1:7" ht="22.5" x14ac:dyDescent="0.2">
      <c r="A78" s="831"/>
      <c r="B78" s="839" t="s">
        <v>57</v>
      </c>
      <c r="C78" s="832"/>
      <c r="D78" s="833" t="s">
        <v>543</v>
      </c>
      <c r="E78" s="834" t="s">
        <v>842</v>
      </c>
      <c r="F78" s="834" t="s">
        <v>503</v>
      </c>
      <c r="G78" s="834" t="s">
        <v>842</v>
      </c>
    </row>
    <row r="79" spans="1:7" ht="22.5" x14ac:dyDescent="0.2">
      <c r="A79" s="835"/>
      <c r="B79" s="835"/>
      <c r="C79" s="836" t="s">
        <v>843</v>
      </c>
      <c r="D79" s="837" t="s">
        <v>844</v>
      </c>
      <c r="E79" s="838" t="s">
        <v>845</v>
      </c>
      <c r="F79" s="838" t="s">
        <v>503</v>
      </c>
      <c r="G79" s="838" t="s">
        <v>845</v>
      </c>
    </row>
    <row r="80" spans="1:7" x14ac:dyDescent="0.2">
      <c r="A80" s="835"/>
      <c r="B80" s="835"/>
      <c r="C80" s="836" t="s">
        <v>753</v>
      </c>
      <c r="D80" s="837" t="s">
        <v>133</v>
      </c>
      <c r="E80" s="838" t="s">
        <v>846</v>
      </c>
      <c r="F80" s="838" t="s">
        <v>503</v>
      </c>
      <c r="G80" s="838" t="s">
        <v>846</v>
      </c>
    </row>
    <row r="81" spans="1:7" x14ac:dyDescent="0.2">
      <c r="A81" s="835"/>
      <c r="B81" s="835"/>
      <c r="C81" s="836" t="s">
        <v>823</v>
      </c>
      <c r="D81" s="837" t="s">
        <v>824</v>
      </c>
      <c r="E81" s="838" t="s">
        <v>847</v>
      </c>
      <c r="F81" s="838" t="s">
        <v>503</v>
      </c>
      <c r="G81" s="838" t="s">
        <v>847</v>
      </c>
    </row>
    <row r="82" spans="1:7" x14ac:dyDescent="0.2">
      <c r="A82" s="835"/>
      <c r="B82" s="835"/>
      <c r="C82" s="836" t="s">
        <v>289</v>
      </c>
      <c r="D82" s="837" t="s">
        <v>144</v>
      </c>
      <c r="E82" s="838" t="s">
        <v>848</v>
      </c>
      <c r="F82" s="838" t="s">
        <v>503</v>
      </c>
      <c r="G82" s="838" t="s">
        <v>848</v>
      </c>
    </row>
    <row r="83" spans="1:7" x14ac:dyDescent="0.2">
      <c r="A83" s="835"/>
      <c r="B83" s="835"/>
      <c r="C83" s="836" t="s">
        <v>292</v>
      </c>
      <c r="D83" s="837" t="s">
        <v>145</v>
      </c>
      <c r="E83" s="838" t="s">
        <v>849</v>
      </c>
      <c r="F83" s="838" t="s">
        <v>503</v>
      </c>
      <c r="G83" s="838" t="s">
        <v>849</v>
      </c>
    </row>
    <row r="84" spans="1:7" ht="22.5" x14ac:dyDescent="0.2">
      <c r="A84" s="835"/>
      <c r="B84" s="835"/>
      <c r="C84" s="836" t="s">
        <v>850</v>
      </c>
      <c r="D84" s="837" t="s">
        <v>851</v>
      </c>
      <c r="E84" s="838" t="s">
        <v>508</v>
      </c>
      <c r="F84" s="838" t="s">
        <v>503</v>
      </c>
      <c r="G84" s="838" t="s">
        <v>508</v>
      </c>
    </row>
    <row r="85" spans="1:7" x14ac:dyDescent="0.2">
      <c r="A85" s="835"/>
      <c r="B85" s="835"/>
      <c r="C85" s="836" t="s">
        <v>282</v>
      </c>
      <c r="D85" s="837" t="s">
        <v>283</v>
      </c>
      <c r="E85" s="838" t="s">
        <v>852</v>
      </c>
      <c r="F85" s="838" t="s">
        <v>503</v>
      </c>
      <c r="G85" s="838" t="s">
        <v>852</v>
      </c>
    </row>
    <row r="86" spans="1:7" x14ac:dyDescent="0.2">
      <c r="A86" s="835"/>
      <c r="B86" s="835"/>
      <c r="C86" s="836" t="s">
        <v>229</v>
      </c>
      <c r="D86" s="837" t="s">
        <v>146</v>
      </c>
      <c r="E86" s="838" t="s">
        <v>853</v>
      </c>
      <c r="F86" s="838" t="s">
        <v>503</v>
      </c>
      <c r="G86" s="838" t="s">
        <v>853</v>
      </c>
    </row>
    <row r="87" spans="1:7" x14ac:dyDescent="0.2">
      <c r="A87" s="835"/>
      <c r="B87" s="835"/>
      <c r="C87" s="836" t="s">
        <v>765</v>
      </c>
      <c r="D87" s="837" t="s">
        <v>147</v>
      </c>
      <c r="E87" s="838" t="s">
        <v>854</v>
      </c>
      <c r="F87" s="838" t="s">
        <v>503</v>
      </c>
      <c r="G87" s="838" t="s">
        <v>854</v>
      </c>
    </row>
    <row r="88" spans="1:7" x14ac:dyDescent="0.2">
      <c r="A88" s="835"/>
      <c r="B88" s="835"/>
      <c r="C88" s="836" t="s">
        <v>777</v>
      </c>
      <c r="D88" s="837" t="s">
        <v>459</v>
      </c>
      <c r="E88" s="838" t="s">
        <v>855</v>
      </c>
      <c r="F88" s="838" t="s">
        <v>503</v>
      </c>
      <c r="G88" s="838" t="s">
        <v>855</v>
      </c>
    </row>
    <row r="89" spans="1:7" x14ac:dyDescent="0.2">
      <c r="A89" s="835"/>
      <c r="B89" s="835"/>
      <c r="C89" s="836" t="s">
        <v>856</v>
      </c>
      <c r="D89" s="837" t="s">
        <v>857</v>
      </c>
      <c r="E89" s="838" t="s">
        <v>858</v>
      </c>
      <c r="F89" s="838" t="s">
        <v>503</v>
      </c>
      <c r="G89" s="838" t="s">
        <v>858</v>
      </c>
    </row>
    <row r="90" spans="1:7" x14ac:dyDescent="0.2">
      <c r="A90" s="835"/>
      <c r="B90" s="835"/>
      <c r="C90" s="836" t="s">
        <v>242</v>
      </c>
      <c r="D90" s="837" t="s">
        <v>148</v>
      </c>
      <c r="E90" s="838" t="s">
        <v>859</v>
      </c>
      <c r="F90" s="838" t="s">
        <v>503</v>
      </c>
      <c r="G90" s="838" t="s">
        <v>859</v>
      </c>
    </row>
    <row r="91" spans="1:7" ht="22.5" x14ac:dyDescent="0.2">
      <c r="A91" s="835"/>
      <c r="B91" s="835"/>
      <c r="C91" s="836" t="s">
        <v>311</v>
      </c>
      <c r="D91" s="837" t="s">
        <v>839</v>
      </c>
      <c r="E91" s="838" t="s">
        <v>696</v>
      </c>
      <c r="F91" s="838" t="s">
        <v>503</v>
      </c>
      <c r="G91" s="838" t="s">
        <v>696</v>
      </c>
    </row>
    <row r="92" spans="1:7" x14ac:dyDescent="0.2">
      <c r="A92" s="835"/>
      <c r="B92" s="835"/>
      <c r="C92" s="836" t="s">
        <v>860</v>
      </c>
      <c r="D92" s="837" t="s">
        <v>861</v>
      </c>
      <c r="E92" s="838" t="s">
        <v>547</v>
      </c>
      <c r="F92" s="838" t="s">
        <v>503</v>
      </c>
      <c r="G92" s="838" t="s">
        <v>547</v>
      </c>
    </row>
    <row r="93" spans="1:7" ht="22.5" x14ac:dyDescent="0.2">
      <c r="A93" s="835"/>
      <c r="B93" s="835"/>
      <c r="C93" s="836" t="s">
        <v>862</v>
      </c>
      <c r="D93" s="837" t="s">
        <v>863</v>
      </c>
      <c r="E93" s="838" t="s">
        <v>864</v>
      </c>
      <c r="F93" s="838" t="s">
        <v>503</v>
      </c>
      <c r="G93" s="838" t="s">
        <v>864</v>
      </c>
    </row>
    <row r="94" spans="1:7" x14ac:dyDescent="0.2">
      <c r="A94" s="835"/>
      <c r="B94" s="835"/>
      <c r="C94" s="836" t="s">
        <v>865</v>
      </c>
      <c r="D94" s="837" t="s">
        <v>449</v>
      </c>
      <c r="E94" s="838" t="s">
        <v>743</v>
      </c>
      <c r="F94" s="838" t="s">
        <v>503</v>
      </c>
      <c r="G94" s="838" t="s">
        <v>743</v>
      </c>
    </row>
    <row r="95" spans="1:7" x14ac:dyDescent="0.2">
      <c r="A95" s="835"/>
      <c r="B95" s="835"/>
      <c r="C95" s="836" t="s">
        <v>840</v>
      </c>
      <c r="D95" s="837" t="s">
        <v>841</v>
      </c>
      <c r="E95" s="838" t="s">
        <v>734</v>
      </c>
      <c r="F95" s="838" t="s">
        <v>503</v>
      </c>
      <c r="G95" s="838" t="s">
        <v>734</v>
      </c>
    </row>
    <row r="96" spans="1:7" x14ac:dyDescent="0.2">
      <c r="A96" s="835"/>
      <c r="B96" s="835"/>
      <c r="C96" s="836" t="s">
        <v>760</v>
      </c>
      <c r="D96" s="837" t="s">
        <v>476</v>
      </c>
      <c r="E96" s="838" t="s">
        <v>784</v>
      </c>
      <c r="F96" s="838" t="s">
        <v>503</v>
      </c>
      <c r="G96" s="838" t="s">
        <v>784</v>
      </c>
    </row>
    <row r="97" spans="1:7" ht="22.5" x14ac:dyDescent="0.2">
      <c r="A97" s="835"/>
      <c r="B97" s="835"/>
      <c r="C97" s="836" t="s">
        <v>866</v>
      </c>
      <c r="D97" s="837" t="s">
        <v>149</v>
      </c>
      <c r="E97" s="838" t="s">
        <v>867</v>
      </c>
      <c r="F97" s="838" t="s">
        <v>503</v>
      </c>
      <c r="G97" s="838" t="s">
        <v>867</v>
      </c>
    </row>
    <row r="98" spans="1:7" ht="22.5" x14ac:dyDescent="0.2">
      <c r="A98" s="835"/>
      <c r="B98" s="835"/>
      <c r="C98" s="836" t="s">
        <v>808</v>
      </c>
      <c r="D98" s="837" t="s">
        <v>809</v>
      </c>
      <c r="E98" s="838" t="s">
        <v>521</v>
      </c>
      <c r="F98" s="838" t="s">
        <v>503</v>
      </c>
      <c r="G98" s="838" t="s">
        <v>521</v>
      </c>
    </row>
    <row r="99" spans="1:7" ht="22.5" x14ac:dyDescent="0.2">
      <c r="A99" s="835"/>
      <c r="B99" s="835"/>
      <c r="C99" s="836" t="s">
        <v>868</v>
      </c>
      <c r="D99" s="837" t="s">
        <v>869</v>
      </c>
      <c r="E99" s="838" t="s">
        <v>508</v>
      </c>
      <c r="F99" s="838" t="s">
        <v>503</v>
      </c>
      <c r="G99" s="838" t="s">
        <v>508</v>
      </c>
    </row>
    <row r="100" spans="1:7" ht="22.5" x14ac:dyDescent="0.2">
      <c r="A100" s="835"/>
      <c r="B100" s="835"/>
      <c r="C100" s="836" t="s">
        <v>47</v>
      </c>
      <c r="D100" s="837" t="s">
        <v>257</v>
      </c>
      <c r="E100" s="838" t="s">
        <v>512</v>
      </c>
      <c r="F100" s="838" t="s">
        <v>503</v>
      </c>
      <c r="G100" s="838" t="s">
        <v>512</v>
      </c>
    </row>
    <row r="101" spans="1:7" ht="15" x14ac:dyDescent="0.2">
      <c r="A101" s="831"/>
      <c r="B101" s="839" t="s">
        <v>870</v>
      </c>
      <c r="C101" s="832"/>
      <c r="D101" s="833" t="s">
        <v>871</v>
      </c>
      <c r="E101" s="834" t="s">
        <v>872</v>
      </c>
      <c r="F101" s="834" t="s">
        <v>503</v>
      </c>
      <c r="G101" s="834" t="s">
        <v>872</v>
      </c>
    </row>
    <row r="102" spans="1:7" x14ac:dyDescent="0.2">
      <c r="A102" s="835"/>
      <c r="B102" s="835"/>
      <c r="C102" s="836" t="s">
        <v>289</v>
      </c>
      <c r="D102" s="837" t="s">
        <v>144</v>
      </c>
      <c r="E102" s="838" t="s">
        <v>873</v>
      </c>
      <c r="F102" s="838" t="s">
        <v>503</v>
      </c>
      <c r="G102" s="838" t="s">
        <v>873</v>
      </c>
    </row>
    <row r="103" spans="1:7" x14ac:dyDescent="0.2">
      <c r="A103" s="835"/>
      <c r="B103" s="835"/>
      <c r="C103" s="836" t="s">
        <v>282</v>
      </c>
      <c r="D103" s="837" t="s">
        <v>283</v>
      </c>
      <c r="E103" s="838" t="s">
        <v>874</v>
      </c>
      <c r="F103" s="838" t="s">
        <v>503</v>
      </c>
      <c r="G103" s="838" t="s">
        <v>874</v>
      </c>
    </row>
    <row r="104" spans="1:7" x14ac:dyDescent="0.2">
      <c r="A104" s="835"/>
      <c r="B104" s="835"/>
      <c r="C104" s="836" t="s">
        <v>229</v>
      </c>
      <c r="D104" s="837" t="s">
        <v>146</v>
      </c>
      <c r="E104" s="838" t="s">
        <v>875</v>
      </c>
      <c r="F104" s="838" t="s">
        <v>503</v>
      </c>
      <c r="G104" s="838" t="s">
        <v>875</v>
      </c>
    </row>
    <row r="105" spans="1:7" x14ac:dyDescent="0.2">
      <c r="A105" s="835"/>
      <c r="B105" s="835"/>
      <c r="C105" s="836" t="s">
        <v>242</v>
      </c>
      <c r="D105" s="837" t="s">
        <v>148</v>
      </c>
      <c r="E105" s="838" t="s">
        <v>876</v>
      </c>
      <c r="F105" s="838" t="s">
        <v>503</v>
      </c>
      <c r="G105" s="838" t="s">
        <v>876</v>
      </c>
    </row>
    <row r="106" spans="1:7" ht="22.5" x14ac:dyDescent="0.2">
      <c r="A106" s="831"/>
      <c r="B106" s="839" t="s">
        <v>877</v>
      </c>
      <c r="C106" s="832"/>
      <c r="D106" s="833" t="s">
        <v>878</v>
      </c>
      <c r="E106" s="834" t="s">
        <v>879</v>
      </c>
      <c r="F106" s="834" t="s">
        <v>503</v>
      </c>
      <c r="G106" s="834" t="s">
        <v>879</v>
      </c>
    </row>
    <row r="107" spans="1:7" ht="22.5" x14ac:dyDescent="0.2">
      <c r="A107" s="835"/>
      <c r="B107" s="835"/>
      <c r="C107" s="836" t="s">
        <v>843</v>
      </c>
      <c r="D107" s="837" t="s">
        <v>844</v>
      </c>
      <c r="E107" s="838" t="s">
        <v>880</v>
      </c>
      <c r="F107" s="838" t="s">
        <v>503</v>
      </c>
      <c r="G107" s="838" t="s">
        <v>880</v>
      </c>
    </row>
    <row r="108" spans="1:7" x14ac:dyDescent="0.2">
      <c r="A108" s="835"/>
      <c r="B108" s="835"/>
      <c r="C108" s="836" t="s">
        <v>753</v>
      </c>
      <c r="D108" s="837" t="s">
        <v>133</v>
      </c>
      <c r="E108" s="838" t="s">
        <v>881</v>
      </c>
      <c r="F108" s="838" t="s">
        <v>503</v>
      </c>
      <c r="G108" s="838" t="s">
        <v>881</v>
      </c>
    </row>
    <row r="109" spans="1:7" x14ac:dyDescent="0.2">
      <c r="A109" s="835"/>
      <c r="B109" s="835"/>
      <c r="C109" s="836" t="s">
        <v>823</v>
      </c>
      <c r="D109" s="837" t="s">
        <v>824</v>
      </c>
      <c r="E109" s="838" t="s">
        <v>882</v>
      </c>
      <c r="F109" s="838" t="s">
        <v>503</v>
      </c>
      <c r="G109" s="838" t="s">
        <v>882</v>
      </c>
    </row>
    <row r="110" spans="1:7" x14ac:dyDescent="0.2">
      <c r="A110" s="835"/>
      <c r="B110" s="835"/>
      <c r="C110" s="836" t="s">
        <v>289</v>
      </c>
      <c r="D110" s="837" t="s">
        <v>144</v>
      </c>
      <c r="E110" s="838" t="s">
        <v>883</v>
      </c>
      <c r="F110" s="838" t="s">
        <v>503</v>
      </c>
      <c r="G110" s="838" t="s">
        <v>883</v>
      </c>
    </row>
    <row r="111" spans="1:7" x14ac:dyDescent="0.2">
      <c r="A111" s="835"/>
      <c r="B111" s="835"/>
      <c r="C111" s="836" t="s">
        <v>292</v>
      </c>
      <c r="D111" s="837" t="s">
        <v>145</v>
      </c>
      <c r="E111" s="838" t="s">
        <v>884</v>
      </c>
      <c r="F111" s="838" t="s">
        <v>503</v>
      </c>
      <c r="G111" s="838" t="s">
        <v>884</v>
      </c>
    </row>
    <row r="112" spans="1:7" x14ac:dyDescent="0.2">
      <c r="A112" s="835"/>
      <c r="B112" s="835"/>
      <c r="C112" s="836" t="s">
        <v>282</v>
      </c>
      <c r="D112" s="837" t="s">
        <v>283</v>
      </c>
      <c r="E112" s="838" t="s">
        <v>829</v>
      </c>
      <c r="F112" s="838" t="s">
        <v>503</v>
      </c>
      <c r="G112" s="838" t="s">
        <v>829</v>
      </c>
    </row>
    <row r="113" spans="1:7" x14ac:dyDescent="0.2">
      <c r="A113" s="835"/>
      <c r="B113" s="835"/>
      <c r="C113" s="836" t="s">
        <v>229</v>
      </c>
      <c r="D113" s="837" t="s">
        <v>146</v>
      </c>
      <c r="E113" s="838" t="s">
        <v>521</v>
      </c>
      <c r="F113" s="838" t="s">
        <v>503</v>
      </c>
      <c r="G113" s="838" t="s">
        <v>521</v>
      </c>
    </row>
    <row r="114" spans="1:7" x14ac:dyDescent="0.2">
      <c r="A114" s="835"/>
      <c r="B114" s="835"/>
      <c r="C114" s="836" t="s">
        <v>765</v>
      </c>
      <c r="D114" s="837" t="s">
        <v>147</v>
      </c>
      <c r="E114" s="838" t="s">
        <v>674</v>
      </c>
      <c r="F114" s="838" t="s">
        <v>503</v>
      </c>
      <c r="G114" s="838" t="s">
        <v>674</v>
      </c>
    </row>
    <row r="115" spans="1:7" x14ac:dyDescent="0.2">
      <c r="A115" s="835"/>
      <c r="B115" s="835"/>
      <c r="C115" s="836" t="s">
        <v>777</v>
      </c>
      <c r="D115" s="837" t="s">
        <v>459</v>
      </c>
      <c r="E115" s="838" t="s">
        <v>531</v>
      </c>
      <c r="F115" s="838" t="s">
        <v>503</v>
      </c>
      <c r="G115" s="838" t="s">
        <v>531</v>
      </c>
    </row>
    <row r="116" spans="1:7" x14ac:dyDescent="0.2">
      <c r="A116" s="835"/>
      <c r="B116" s="835"/>
      <c r="C116" s="836" t="s">
        <v>856</v>
      </c>
      <c r="D116" s="837" t="s">
        <v>857</v>
      </c>
      <c r="E116" s="838" t="s">
        <v>829</v>
      </c>
      <c r="F116" s="838" t="s">
        <v>503</v>
      </c>
      <c r="G116" s="838" t="s">
        <v>829</v>
      </c>
    </row>
    <row r="117" spans="1:7" x14ac:dyDescent="0.2">
      <c r="A117" s="835"/>
      <c r="B117" s="835"/>
      <c r="C117" s="836" t="s">
        <v>242</v>
      </c>
      <c r="D117" s="837" t="s">
        <v>148</v>
      </c>
      <c r="E117" s="838" t="s">
        <v>696</v>
      </c>
      <c r="F117" s="838" t="s">
        <v>503</v>
      </c>
      <c r="G117" s="838" t="s">
        <v>696</v>
      </c>
    </row>
    <row r="118" spans="1:7" ht="22.5" x14ac:dyDescent="0.2">
      <c r="A118" s="835"/>
      <c r="B118" s="835"/>
      <c r="C118" s="836" t="s">
        <v>311</v>
      </c>
      <c r="D118" s="837" t="s">
        <v>839</v>
      </c>
      <c r="E118" s="838" t="s">
        <v>885</v>
      </c>
      <c r="F118" s="838" t="s">
        <v>503</v>
      </c>
      <c r="G118" s="838" t="s">
        <v>885</v>
      </c>
    </row>
    <row r="119" spans="1:7" ht="22.5" x14ac:dyDescent="0.2">
      <c r="A119" s="835"/>
      <c r="B119" s="835"/>
      <c r="C119" s="836" t="s">
        <v>862</v>
      </c>
      <c r="D119" s="837" t="s">
        <v>863</v>
      </c>
      <c r="E119" s="838" t="s">
        <v>596</v>
      </c>
      <c r="F119" s="838" t="s">
        <v>503</v>
      </c>
      <c r="G119" s="838" t="s">
        <v>596</v>
      </c>
    </row>
    <row r="120" spans="1:7" x14ac:dyDescent="0.2">
      <c r="A120" s="835"/>
      <c r="B120" s="835"/>
      <c r="C120" s="836" t="s">
        <v>865</v>
      </c>
      <c r="D120" s="837" t="s">
        <v>449</v>
      </c>
      <c r="E120" s="838" t="s">
        <v>674</v>
      </c>
      <c r="F120" s="838" t="s">
        <v>503</v>
      </c>
      <c r="G120" s="838" t="s">
        <v>674</v>
      </c>
    </row>
    <row r="121" spans="1:7" x14ac:dyDescent="0.2">
      <c r="A121" s="835"/>
      <c r="B121" s="835"/>
      <c r="C121" s="836" t="s">
        <v>760</v>
      </c>
      <c r="D121" s="837" t="s">
        <v>476</v>
      </c>
      <c r="E121" s="838" t="s">
        <v>714</v>
      </c>
      <c r="F121" s="838" t="s">
        <v>503</v>
      </c>
      <c r="G121" s="838" t="s">
        <v>714</v>
      </c>
    </row>
    <row r="122" spans="1:7" ht="22.5" x14ac:dyDescent="0.2">
      <c r="A122" s="835"/>
      <c r="B122" s="835"/>
      <c r="C122" s="836" t="s">
        <v>866</v>
      </c>
      <c r="D122" s="837" t="s">
        <v>149</v>
      </c>
      <c r="E122" s="838" t="s">
        <v>886</v>
      </c>
      <c r="F122" s="838" t="s">
        <v>503</v>
      </c>
      <c r="G122" s="838" t="s">
        <v>886</v>
      </c>
    </row>
    <row r="123" spans="1:7" ht="22.5" x14ac:dyDescent="0.2">
      <c r="A123" s="835"/>
      <c r="B123" s="835"/>
      <c r="C123" s="836" t="s">
        <v>868</v>
      </c>
      <c r="D123" s="837" t="s">
        <v>869</v>
      </c>
      <c r="E123" s="838" t="s">
        <v>580</v>
      </c>
      <c r="F123" s="838" t="s">
        <v>503</v>
      </c>
      <c r="G123" s="838" t="s">
        <v>580</v>
      </c>
    </row>
    <row r="124" spans="1:7" ht="15" x14ac:dyDescent="0.2">
      <c r="A124" s="831"/>
      <c r="B124" s="839" t="s">
        <v>887</v>
      </c>
      <c r="C124" s="832"/>
      <c r="D124" s="833" t="s">
        <v>205</v>
      </c>
      <c r="E124" s="834" t="s">
        <v>888</v>
      </c>
      <c r="F124" s="834" t="s">
        <v>503</v>
      </c>
      <c r="G124" s="834" t="s">
        <v>888</v>
      </c>
    </row>
    <row r="125" spans="1:7" x14ac:dyDescent="0.2">
      <c r="A125" s="835"/>
      <c r="B125" s="835"/>
      <c r="C125" s="836" t="s">
        <v>833</v>
      </c>
      <c r="D125" s="837" t="s">
        <v>834</v>
      </c>
      <c r="E125" s="838" t="s">
        <v>889</v>
      </c>
      <c r="F125" s="838" t="s">
        <v>503</v>
      </c>
      <c r="G125" s="838" t="s">
        <v>889</v>
      </c>
    </row>
    <row r="126" spans="1:7" x14ac:dyDescent="0.2">
      <c r="A126" s="835"/>
      <c r="B126" s="835"/>
      <c r="C126" s="836" t="s">
        <v>890</v>
      </c>
      <c r="D126" s="837" t="s">
        <v>891</v>
      </c>
      <c r="E126" s="838" t="s">
        <v>829</v>
      </c>
      <c r="F126" s="838" t="s">
        <v>503</v>
      </c>
      <c r="G126" s="838" t="s">
        <v>829</v>
      </c>
    </row>
    <row r="127" spans="1:7" x14ac:dyDescent="0.2">
      <c r="A127" s="835"/>
      <c r="B127" s="835"/>
      <c r="C127" s="836" t="s">
        <v>760</v>
      </c>
      <c r="D127" s="837" t="s">
        <v>476</v>
      </c>
      <c r="E127" s="838" t="s">
        <v>892</v>
      </c>
      <c r="F127" s="838" t="s">
        <v>503</v>
      </c>
      <c r="G127" s="838" t="s">
        <v>892</v>
      </c>
    </row>
    <row r="128" spans="1:7" ht="33.75" x14ac:dyDescent="0.2">
      <c r="A128" s="828" t="s">
        <v>550</v>
      </c>
      <c r="B128" s="828"/>
      <c r="C128" s="828"/>
      <c r="D128" s="829" t="s">
        <v>551</v>
      </c>
      <c r="E128" s="830" t="s">
        <v>552</v>
      </c>
      <c r="F128" s="830" t="s">
        <v>1362</v>
      </c>
      <c r="G128" s="830" t="s">
        <v>1363</v>
      </c>
    </row>
    <row r="129" spans="1:7" ht="22.5" x14ac:dyDescent="0.2">
      <c r="A129" s="831"/>
      <c r="B129" s="839" t="s">
        <v>553</v>
      </c>
      <c r="C129" s="832"/>
      <c r="D129" s="833" t="s">
        <v>554</v>
      </c>
      <c r="E129" s="834" t="s">
        <v>552</v>
      </c>
      <c r="F129" s="834" t="s">
        <v>1362</v>
      </c>
      <c r="G129" s="834" t="s">
        <v>1363</v>
      </c>
    </row>
    <row r="130" spans="1:7" x14ac:dyDescent="0.2">
      <c r="A130" s="835"/>
      <c r="B130" s="835"/>
      <c r="C130" s="836" t="s">
        <v>753</v>
      </c>
      <c r="D130" s="837" t="s">
        <v>133</v>
      </c>
      <c r="E130" s="838" t="s">
        <v>893</v>
      </c>
      <c r="F130" s="838" t="s">
        <v>1371</v>
      </c>
      <c r="G130" s="838" t="s">
        <v>1372</v>
      </c>
    </row>
    <row r="131" spans="1:7" x14ac:dyDescent="0.2">
      <c r="A131" s="835"/>
      <c r="B131" s="835"/>
      <c r="C131" s="836" t="s">
        <v>289</v>
      </c>
      <c r="D131" s="837" t="s">
        <v>144</v>
      </c>
      <c r="E131" s="838" t="s">
        <v>894</v>
      </c>
      <c r="F131" s="838" t="s">
        <v>1373</v>
      </c>
      <c r="G131" s="838" t="s">
        <v>1374</v>
      </c>
    </row>
    <row r="132" spans="1:7" x14ac:dyDescent="0.2">
      <c r="A132" s="835"/>
      <c r="B132" s="835"/>
      <c r="C132" s="836" t="s">
        <v>292</v>
      </c>
      <c r="D132" s="837" t="s">
        <v>145</v>
      </c>
      <c r="E132" s="838" t="s">
        <v>895</v>
      </c>
      <c r="F132" s="838" t="s">
        <v>1375</v>
      </c>
      <c r="G132" s="838" t="s">
        <v>1376</v>
      </c>
    </row>
    <row r="133" spans="1:7" ht="22.5" x14ac:dyDescent="0.2">
      <c r="A133" s="828" t="s">
        <v>60</v>
      </c>
      <c r="B133" s="828"/>
      <c r="C133" s="828"/>
      <c r="D133" s="829" t="s">
        <v>201</v>
      </c>
      <c r="E133" s="830" t="s">
        <v>896</v>
      </c>
      <c r="F133" s="830" t="s">
        <v>1406</v>
      </c>
      <c r="G133" s="830" t="s">
        <v>1407</v>
      </c>
    </row>
    <row r="134" spans="1:7" ht="22.5" x14ac:dyDescent="0.2">
      <c r="A134" s="831"/>
      <c r="B134" s="839" t="s">
        <v>471</v>
      </c>
      <c r="C134" s="832"/>
      <c r="D134" s="833" t="s">
        <v>897</v>
      </c>
      <c r="E134" s="834" t="s">
        <v>503</v>
      </c>
      <c r="F134" s="834" t="s">
        <v>898</v>
      </c>
      <c r="G134" s="834" t="s">
        <v>898</v>
      </c>
    </row>
    <row r="135" spans="1:7" ht="22.5" x14ac:dyDescent="0.2">
      <c r="A135" s="835"/>
      <c r="B135" s="835"/>
      <c r="C135" s="836" t="s">
        <v>899</v>
      </c>
      <c r="D135" s="837" t="s">
        <v>900</v>
      </c>
      <c r="E135" s="838" t="s">
        <v>503</v>
      </c>
      <c r="F135" s="838" t="s">
        <v>901</v>
      </c>
      <c r="G135" s="838" t="s">
        <v>901</v>
      </c>
    </row>
    <row r="136" spans="1:7" ht="33.75" x14ac:dyDescent="0.2">
      <c r="A136" s="835"/>
      <c r="B136" s="835"/>
      <c r="C136" s="836" t="s">
        <v>472</v>
      </c>
      <c r="D136" s="837" t="s">
        <v>902</v>
      </c>
      <c r="E136" s="838" t="s">
        <v>503</v>
      </c>
      <c r="F136" s="838" t="s">
        <v>674</v>
      </c>
      <c r="G136" s="838" t="s">
        <v>674</v>
      </c>
    </row>
    <row r="137" spans="1:7" ht="15" x14ac:dyDescent="0.2">
      <c r="A137" s="831"/>
      <c r="B137" s="839" t="s">
        <v>61</v>
      </c>
      <c r="C137" s="832"/>
      <c r="D137" s="833" t="s">
        <v>202</v>
      </c>
      <c r="E137" s="834" t="s">
        <v>903</v>
      </c>
      <c r="F137" s="834" t="s">
        <v>1404</v>
      </c>
      <c r="G137" s="834" t="s">
        <v>1405</v>
      </c>
    </row>
    <row r="138" spans="1:7" ht="33.75" x14ac:dyDescent="0.2">
      <c r="A138" s="835"/>
      <c r="B138" s="835"/>
      <c r="C138" s="836" t="s">
        <v>771</v>
      </c>
      <c r="D138" s="837" t="s">
        <v>200</v>
      </c>
      <c r="E138" s="838" t="s">
        <v>596</v>
      </c>
      <c r="F138" s="838" t="s">
        <v>503</v>
      </c>
      <c r="G138" s="838" t="s">
        <v>596</v>
      </c>
    </row>
    <row r="139" spans="1:7" x14ac:dyDescent="0.2">
      <c r="A139" s="835"/>
      <c r="B139" s="835"/>
      <c r="C139" s="836" t="s">
        <v>833</v>
      </c>
      <c r="D139" s="837" t="s">
        <v>834</v>
      </c>
      <c r="E139" s="838" t="s">
        <v>560</v>
      </c>
      <c r="F139" s="838" t="s">
        <v>503</v>
      </c>
      <c r="G139" s="838" t="s">
        <v>560</v>
      </c>
    </row>
    <row r="140" spans="1:7" x14ac:dyDescent="0.2">
      <c r="A140" s="835"/>
      <c r="B140" s="835"/>
      <c r="C140" s="836" t="s">
        <v>289</v>
      </c>
      <c r="D140" s="837" t="s">
        <v>144</v>
      </c>
      <c r="E140" s="838" t="s">
        <v>904</v>
      </c>
      <c r="F140" s="838" t="s">
        <v>503</v>
      </c>
      <c r="G140" s="838" t="s">
        <v>904</v>
      </c>
    </row>
    <row r="141" spans="1:7" x14ac:dyDescent="0.2">
      <c r="A141" s="835"/>
      <c r="B141" s="835"/>
      <c r="C141" s="836" t="s">
        <v>292</v>
      </c>
      <c r="D141" s="837" t="s">
        <v>145</v>
      </c>
      <c r="E141" s="838" t="s">
        <v>905</v>
      </c>
      <c r="F141" s="838" t="s">
        <v>503</v>
      </c>
      <c r="G141" s="838" t="s">
        <v>905</v>
      </c>
    </row>
    <row r="142" spans="1:7" x14ac:dyDescent="0.2">
      <c r="A142" s="835"/>
      <c r="B142" s="835"/>
      <c r="C142" s="836" t="s">
        <v>282</v>
      </c>
      <c r="D142" s="837" t="s">
        <v>283</v>
      </c>
      <c r="E142" s="838" t="s">
        <v>906</v>
      </c>
      <c r="F142" s="838" t="s">
        <v>503</v>
      </c>
      <c r="G142" s="838" t="s">
        <v>906</v>
      </c>
    </row>
    <row r="143" spans="1:7" x14ac:dyDescent="0.2">
      <c r="A143" s="835"/>
      <c r="B143" s="835"/>
      <c r="C143" s="836" t="s">
        <v>836</v>
      </c>
      <c r="D143" s="837" t="s">
        <v>837</v>
      </c>
      <c r="E143" s="838" t="s">
        <v>907</v>
      </c>
      <c r="F143" s="838" t="s">
        <v>503</v>
      </c>
      <c r="G143" s="838" t="s">
        <v>907</v>
      </c>
    </row>
    <row r="144" spans="1:7" x14ac:dyDescent="0.2">
      <c r="A144" s="835"/>
      <c r="B144" s="835"/>
      <c r="C144" s="836" t="s">
        <v>229</v>
      </c>
      <c r="D144" s="837" t="s">
        <v>146</v>
      </c>
      <c r="E144" s="838" t="s">
        <v>908</v>
      </c>
      <c r="F144" s="838" t="s">
        <v>1402</v>
      </c>
      <c r="G144" s="838" t="s">
        <v>1403</v>
      </c>
    </row>
    <row r="145" spans="1:7" x14ac:dyDescent="0.2">
      <c r="A145" s="835"/>
      <c r="B145" s="835"/>
      <c r="C145" s="836" t="s">
        <v>765</v>
      </c>
      <c r="D145" s="837" t="s">
        <v>147</v>
      </c>
      <c r="E145" s="838" t="s">
        <v>498</v>
      </c>
      <c r="F145" s="838" t="s">
        <v>503</v>
      </c>
      <c r="G145" s="838" t="s">
        <v>498</v>
      </c>
    </row>
    <row r="146" spans="1:7" x14ac:dyDescent="0.2">
      <c r="A146" s="835"/>
      <c r="B146" s="835"/>
      <c r="C146" s="836" t="s">
        <v>856</v>
      </c>
      <c r="D146" s="837" t="s">
        <v>857</v>
      </c>
      <c r="E146" s="838" t="s">
        <v>508</v>
      </c>
      <c r="F146" s="838" t="s">
        <v>503</v>
      </c>
      <c r="G146" s="838" t="s">
        <v>508</v>
      </c>
    </row>
    <row r="147" spans="1:7" x14ac:dyDescent="0.2">
      <c r="A147" s="835"/>
      <c r="B147" s="835"/>
      <c r="C147" s="836" t="s">
        <v>242</v>
      </c>
      <c r="D147" s="837" t="s">
        <v>148</v>
      </c>
      <c r="E147" s="838" t="s">
        <v>909</v>
      </c>
      <c r="F147" s="838" t="s">
        <v>910</v>
      </c>
      <c r="G147" s="838" t="s">
        <v>498</v>
      </c>
    </row>
    <row r="148" spans="1:7" ht="22.5" x14ac:dyDescent="0.2">
      <c r="A148" s="835"/>
      <c r="B148" s="835"/>
      <c r="C148" s="836" t="s">
        <v>311</v>
      </c>
      <c r="D148" s="837" t="s">
        <v>839</v>
      </c>
      <c r="E148" s="838" t="s">
        <v>829</v>
      </c>
      <c r="F148" s="838" t="s">
        <v>503</v>
      </c>
      <c r="G148" s="838" t="s">
        <v>829</v>
      </c>
    </row>
    <row r="149" spans="1:7" x14ac:dyDescent="0.2">
      <c r="A149" s="835"/>
      <c r="B149" s="835"/>
      <c r="C149" s="836" t="s">
        <v>760</v>
      </c>
      <c r="D149" s="837" t="s">
        <v>476</v>
      </c>
      <c r="E149" s="838" t="s">
        <v>521</v>
      </c>
      <c r="F149" s="838" t="s">
        <v>503</v>
      </c>
      <c r="G149" s="838" t="s">
        <v>521</v>
      </c>
    </row>
    <row r="150" spans="1:7" ht="22.5" x14ac:dyDescent="0.2">
      <c r="A150" s="835"/>
      <c r="B150" s="835"/>
      <c r="C150" s="836" t="s">
        <v>31</v>
      </c>
      <c r="D150" s="837" t="s">
        <v>252</v>
      </c>
      <c r="E150" s="838" t="s">
        <v>596</v>
      </c>
      <c r="F150" s="838" t="s">
        <v>503</v>
      </c>
      <c r="G150" s="838" t="s">
        <v>596</v>
      </c>
    </row>
    <row r="151" spans="1:7" ht="22.5" x14ac:dyDescent="0.2">
      <c r="A151" s="835"/>
      <c r="B151" s="835"/>
      <c r="C151" s="836" t="s">
        <v>47</v>
      </c>
      <c r="D151" s="837" t="s">
        <v>257</v>
      </c>
      <c r="E151" s="838" t="s">
        <v>512</v>
      </c>
      <c r="F151" s="838" t="s">
        <v>911</v>
      </c>
      <c r="G151" s="838" t="s">
        <v>912</v>
      </c>
    </row>
    <row r="152" spans="1:7" ht="15" x14ac:dyDescent="0.2">
      <c r="A152" s="831"/>
      <c r="B152" s="839" t="s">
        <v>913</v>
      </c>
      <c r="C152" s="832"/>
      <c r="D152" s="833" t="s">
        <v>914</v>
      </c>
      <c r="E152" s="834" t="s">
        <v>915</v>
      </c>
      <c r="F152" s="834" t="s">
        <v>503</v>
      </c>
      <c r="G152" s="834" t="s">
        <v>915</v>
      </c>
    </row>
    <row r="153" spans="1:7" x14ac:dyDescent="0.2">
      <c r="A153" s="835"/>
      <c r="B153" s="835"/>
      <c r="C153" s="836" t="s">
        <v>229</v>
      </c>
      <c r="D153" s="837" t="s">
        <v>146</v>
      </c>
      <c r="E153" s="838" t="s">
        <v>674</v>
      </c>
      <c r="F153" s="838" t="s">
        <v>503</v>
      </c>
      <c r="G153" s="838" t="s">
        <v>674</v>
      </c>
    </row>
    <row r="154" spans="1:7" x14ac:dyDescent="0.2">
      <c r="A154" s="835"/>
      <c r="B154" s="835"/>
      <c r="C154" s="836" t="s">
        <v>765</v>
      </c>
      <c r="D154" s="837" t="s">
        <v>147</v>
      </c>
      <c r="E154" s="838" t="s">
        <v>797</v>
      </c>
      <c r="F154" s="838" t="s">
        <v>503</v>
      </c>
      <c r="G154" s="838" t="s">
        <v>797</v>
      </c>
    </row>
    <row r="155" spans="1:7" x14ac:dyDescent="0.2">
      <c r="A155" s="835"/>
      <c r="B155" s="835"/>
      <c r="C155" s="836" t="s">
        <v>242</v>
      </c>
      <c r="D155" s="837" t="s">
        <v>148</v>
      </c>
      <c r="E155" s="838" t="s">
        <v>916</v>
      </c>
      <c r="F155" s="838" t="s">
        <v>503</v>
      </c>
      <c r="G155" s="838" t="s">
        <v>916</v>
      </c>
    </row>
    <row r="156" spans="1:7" ht="22.5" x14ac:dyDescent="0.2">
      <c r="A156" s="835"/>
      <c r="B156" s="835"/>
      <c r="C156" s="836" t="s">
        <v>311</v>
      </c>
      <c r="D156" s="837" t="s">
        <v>839</v>
      </c>
      <c r="E156" s="838" t="s">
        <v>547</v>
      </c>
      <c r="F156" s="838" t="s">
        <v>503</v>
      </c>
      <c r="G156" s="838" t="s">
        <v>547</v>
      </c>
    </row>
    <row r="157" spans="1:7" ht="15" x14ac:dyDescent="0.2">
      <c r="A157" s="831"/>
      <c r="B157" s="839" t="s">
        <v>917</v>
      </c>
      <c r="C157" s="832"/>
      <c r="D157" s="833" t="s">
        <v>203</v>
      </c>
      <c r="E157" s="834" t="s">
        <v>918</v>
      </c>
      <c r="F157" s="834" t="s">
        <v>829</v>
      </c>
      <c r="G157" s="834" t="s">
        <v>919</v>
      </c>
    </row>
    <row r="158" spans="1:7" ht="67.5" x14ac:dyDescent="0.2">
      <c r="A158" s="835"/>
      <c r="B158" s="835"/>
      <c r="C158" s="836" t="s">
        <v>698</v>
      </c>
      <c r="D158" s="837" t="s">
        <v>920</v>
      </c>
      <c r="E158" s="838" t="s">
        <v>918</v>
      </c>
      <c r="F158" s="838" t="s">
        <v>829</v>
      </c>
      <c r="G158" s="838" t="s">
        <v>919</v>
      </c>
    </row>
    <row r="159" spans="1:7" ht="15" x14ac:dyDescent="0.2">
      <c r="A159" s="831"/>
      <c r="B159" s="839" t="s">
        <v>67</v>
      </c>
      <c r="C159" s="832"/>
      <c r="D159" s="833" t="s">
        <v>921</v>
      </c>
      <c r="E159" s="834" t="s">
        <v>922</v>
      </c>
      <c r="F159" s="834" t="s">
        <v>503</v>
      </c>
      <c r="G159" s="834" t="s">
        <v>922</v>
      </c>
    </row>
    <row r="160" spans="1:7" ht="22.5" x14ac:dyDescent="0.2">
      <c r="A160" s="835"/>
      <c r="B160" s="835"/>
      <c r="C160" s="836" t="s">
        <v>843</v>
      </c>
      <c r="D160" s="837" t="s">
        <v>844</v>
      </c>
      <c r="E160" s="838" t="s">
        <v>923</v>
      </c>
      <c r="F160" s="838" t="s">
        <v>503</v>
      </c>
      <c r="G160" s="838" t="s">
        <v>923</v>
      </c>
    </row>
    <row r="161" spans="1:7" x14ac:dyDescent="0.2">
      <c r="A161" s="835"/>
      <c r="B161" s="835"/>
      <c r="C161" s="836" t="s">
        <v>229</v>
      </c>
      <c r="D161" s="837" t="s">
        <v>146</v>
      </c>
      <c r="E161" s="838" t="s">
        <v>924</v>
      </c>
      <c r="F161" s="838" t="s">
        <v>503</v>
      </c>
      <c r="G161" s="838" t="s">
        <v>924</v>
      </c>
    </row>
    <row r="162" spans="1:7" x14ac:dyDescent="0.2">
      <c r="A162" s="835"/>
      <c r="B162" s="835"/>
      <c r="C162" s="836" t="s">
        <v>242</v>
      </c>
      <c r="D162" s="837" t="s">
        <v>148</v>
      </c>
      <c r="E162" s="838" t="s">
        <v>531</v>
      </c>
      <c r="F162" s="838" t="s">
        <v>503</v>
      </c>
      <c r="G162" s="838" t="s">
        <v>531</v>
      </c>
    </row>
    <row r="163" spans="1:7" x14ac:dyDescent="0.2">
      <c r="A163" s="835"/>
      <c r="B163" s="835"/>
      <c r="C163" s="836" t="s">
        <v>760</v>
      </c>
      <c r="D163" s="837" t="s">
        <v>476</v>
      </c>
      <c r="E163" s="838" t="s">
        <v>734</v>
      </c>
      <c r="F163" s="838" t="s">
        <v>503</v>
      </c>
      <c r="G163" s="838" t="s">
        <v>734</v>
      </c>
    </row>
    <row r="164" spans="1:7" ht="22.5" x14ac:dyDescent="0.2">
      <c r="A164" s="835"/>
      <c r="B164" s="835"/>
      <c r="C164" s="836" t="s">
        <v>47</v>
      </c>
      <c r="D164" s="837" t="s">
        <v>257</v>
      </c>
      <c r="E164" s="838" t="s">
        <v>772</v>
      </c>
      <c r="F164" s="838" t="s">
        <v>503</v>
      </c>
      <c r="G164" s="838" t="s">
        <v>772</v>
      </c>
    </row>
    <row r="165" spans="1:7" x14ac:dyDescent="0.2">
      <c r="A165" s="828" t="s">
        <v>925</v>
      </c>
      <c r="B165" s="828"/>
      <c r="C165" s="828"/>
      <c r="D165" s="829" t="s">
        <v>926</v>
      </c>
      <c r="E165" s="830" t="s">
        <v>927</v>
      </c>
      <c r="F165" s="830" t="s">
        <v>503</v>
      </c>
      <c r="G165" s="830" t="s">
        <v>927</v>
      </c>
    </row>
    <row r="166" spans="1:7" ht="33.75" x14ac:dyDescent="0.2">
      <c r="A166" s="831"/>
      <c r="B166" s="839" t="s">
        <v>928</v>
      </c>
      <c r="C166" s="832"/>
      <c r="D166" s="833" t="s">
        <v>929</v>
      </c>
      <c r="E166" s="834" t="s">
        <v>927</v>
      </c>
      <c r="F166" s="834" t="s">
        <v>503</v>
      </c>
      <c r="G166" s="834" t="s">
        <v>927</v>
      </c>
    </row>
    <row r="167" spans="1:7" ht="45" x14ac:dyDescent="0.2">
      <c r="A167" s="835"/>
      <c r="B167" s="835"/>
      <c r="C167" s="836" t="s">
        <v>930</v>
      </c>
      <c r="D167" s="837" t="s">
        <v>931</v>
      </c>
      <c r="E167" s="838" t="s">
        <v>927</v>
      </c>
      <c r="F167" s="838" t="s">
        <v>503</v>
      </c>
      <c r="G167" s="838" t="s">
        <v>927</v>
      </c>
    </row>
    <row r="168" spans="1:7" x14ac:dyDescent="0.2">
      <c r="A168" s="828" t="s">
        <v>619</v>
      </c>
      <c r="B168" s="828"/>
      <c r="C168" s="828"/>
      <c r="D168" s="829" t="s">
        <v>620</v>
      </c>
      <c r="E168" s="830" t="s">
        <v>932</v>
      </c>
      <c r="F168" s="830" t="s">
        <v>503</v>
      </c>
      <c r="G168" s="830" t="s">
        <v>932</v>
      </c>
    </row>
    <row r="169" spans="1:7" ht="22.5" x14ac:dyDescent="0.2">
      <c r="A169" s="831"/>
      <c r="B169" s="839" t="s">
        <v>622</v>
      </c>
      <c r="C169" s="832"/>
      <c r="D169" s="833" t="s">
        <v>623</v>
      </c>
      <c r="E169" s="834" t="s">
        <v>933</v>
      </c>
      <c r="F169" s="834" t="s">
        <v>503</v>
      </c>
      <c r="G169" s="834" t="s">
        <v>933</v>
      </c>
    </row>
    <row r="170" spans="1:7" ht="22.5" x14ac:dyDescent="0.2">
      <c r="A170" s="835"/>
      <c r="B170" s="835"/>
      <c r="C170" s="836" t="s">
        <v>934</v>
      </c>
      <c r="D170" s="837" t="s">
        <v>935</v>
      </c>
      <c r="E170" s="838" t="s">
        <v>933</v>
      </c>
      <c r="F170" s="838" t="s">
        <v>503</v>
      </c>
      <c r="G170" s="838" t="s">
        <v>933</v>
      </c>
    </row>
    <row r="171" spans="1:7" ht="15" x14ac:dyDescent="0.2">
      <c r="A171" s="831"/>
      <c r="B171" s="839" t="s">
        <v>936</v>
      </c>
      <c r="C171" s="832"/>
      <c r="D171" s="833" t="s">
        <v>937</v>
      </c>
      <c r="E171" s="834" t="s">
        <v>938</v>
      </c>
      <c r="F171" s="834" t="s">
        <v>503</v>
      </c>
      <c r="G171" s="834" t="s">
        <v>938</v>
      </c>
    </row>
    <row r="172" spans="1:7" x14ac:dyDescent="0.2">
      <c r="A172" s="835"/>
      <c r="B172" s="835"/>
      <c r="C172" s="836" t="s">
        <v>939</v>
      </c>
      <c r="D172" s="837" t="s">
        <v>940</v>
      </c>
      <c r="E172" s="838" t="s">
        <v>938</v>
      </c>
      <c r="F172" s="838" t="s">
        <v>503</v>
      </c>
      <c r="G172" s="838" t="s">
        <v>938</v>
      </c>
    </row>
    <row r="173" spans="1:7" x14ac:dyDescent="0.2">
      <c r="A173" s="828" t="s">
        <v>70</v>
      </c>
      <c r="B173" s="828"/>
      <c r="C173" s="828"/>
      <c r="D173" s="829" t="s">
        <v>130</v>
      </c>
      <c r="E173" s="830" t="s">
        <v>941</v>
      </c>
      <c r="F173" s="830" t="s">
        <v>942</v>
      </c>
      <c r="G173" s="830" t="s">
        <v>943</v>
      </c>
    </row>
    <row r="174" spans="1:7" ht="15" x14ac:dyDescent="0.2">
      <c r="A174" s="831"/>
      <c r="B174" s="839" t="s">
        <v>71</v>
      </c>
      <c r="C174" s="832"/>
      <c r="D174" s="833" t="s">
        <v>173</v>
      </c>
      <c r="E174" s="834" t="s">
        <v>944</v>
      </c>
      <c r="F174" s="834" t="s">
        <v>942</v>
      </c>
      <c r="G174" s="834" t="s">
        <v>945</v>
      </c>
    </row>
    <row r="175" spans="1:7" ht="45" x14ac:dyDescent="0.2">
      <c r="A175" s="835"/>
      <c r="B175" s="835"/>
      <c r="C175" s="836" t="s">
        <v>653</v>
      </c>
      <c r="D175" s="837" t="s">
        <v>770</v>
      </c>
      <c r="E175" s="838" t="s">
        <v>946</v>
      </c>
      <c r="F175" s="838" t="s">
        <v>503</v>
      </c>
      <c r="G175" s="838" t="s">
        <v>946</v>
      </c>
    </row>
    <row r="176" spans="1:7" ht="22.5" x14ac:dyDescent="0.2">
      <c r="A176" s="835"/>
      <c r="B176" s="835"/>
      <c r="C176" s="836" t="s">
        <v>843</v>
      </c>
      <c r="D176" s="837" t="s">
        <v>844</v>
      </c>
      <c r="E176" s="838" t="s">
        <v>947</v>
      </c>
      <c r="F176" s="838" t="s">
        <v>948</v>
      </c>
      <c r="G176" s="838" t="s">
        <v>949</v>
      </c>
    </row>
    <row r="177" spans="1:7" x14ac:dyDescent="0.2">
      <c r="A177" s="835"/>
      <c r="B177" s="835"/>
      <c r="C177" s="836" t="s">
        <v>753</v>
      </c>
      <c r="D177" s="837" t="s">
        <v>133</v>
      </c>
      <c r="E177" s="838" t="s">
        <v>950</v>
      </c>
      <c r="F177" s="838" t="s">
        <v>503</v>
      </c>
      <c r="G177" s="838" t="s">
        <v>950</v>
      </c>
    </row>
    <row r="178" spans="1:7" x14ac:dyDescent="0.2">
      <c r="A178" s="835"/>
      <c r="B178" s="835"/>
      <c r="C178" s="836" t="s">
        <v>823</v>
      </c>
      <c r="D178" s="837" t="s">
        <v>824</v>
      </c>
      <c r="E178" s="838" t="s">
        <v>951</v>
      </c>
      <c r="F178" s="838" t="s">
        <v>503</v>
      </c>
      <c r="G178" s="838" t="s">
        <v>951</v>
      </c>
    </row>
    <row r="179" spans="1:7" x14ac:dyDescent="0.2">
      <c r="A179" s="835"/>
      <c r="B179" s="835"/>
      <c r="C179" s="836" t="s">
        <v>289</v>
      </c>
      <c r="D179" s="837" t="s">
        <v>144</v>
      </c>
      <c r="E179" s="838" t="s">
        <v>952</v>
      </c>
      <c r="F179" s="838" t="s">
        <v>503</v>
      </c>
      <c r="G179" s="838" t="s">
        <v>952</v>
      </c>
    </row>
    <row r="180" spans="1:7" x14ac:dyDescent="0.2">
      <c r="A180" s="835"/>
      <c r="B180" s="835"/>
      <c r="C180" s="836" t="s">
        <v>292</v>
      </c>
      <c r="D180" s="837" t="s">
        <v>145</v>
      </c>
      <c r="E180" s="838" t="s">
        <v>953</v>
      </c>
      <c r="F180" s="838" t="s">
        <v>503</v>
      </c>
      <c r="G180" s="838" t="s">
        <v>953</v>
      </c>
    </row>
    <row r="181" spans="1:7" x14ac:dyDescent="0.2">
      <c r="A181" s="835"/>
      <c r="B181" s="835"/>
      <c r="C181" s="836" t="s">
        <v>282</v>
      </c>
      <c r="D181" s="837" t="s">
        <v>283</v>
      </c>
      <c r="E181" s="838" t="s">
        <v>954</v>
      </c>
      <c r="F181" s="838" t="s">
        <v>503</v>
      </c>
      <c r="G181" s="838" t="s">
        <v>954</v>
      </c>
    </row>
    <row r="182" spans="1:7" x14ac:dyDescent="0.2">
      <c r="A182" s="835"/>
      <c r="B182" s="835"/>
      <c r="C182" s="836" t="s">
        <v>229</v>
      </c>
      <c r="D182" s="837" t="s">
        <v>146</v>
      </c>
      <c r="E182" s="838" t="s">
        <v>955</v>
      </c>
      <c r="F182" s="838" t="s">
        <v>503</v>
      </c>
      <c r="G182" s="838" t="s">
        <v>955</v>
      </c>
    </row>
    <row r="183" spans="1:7" x14ac:dyDescent="0.2">
      <c r="A183" s="835"/>
      <c r="B183" s="835"/>
      <c r="C183" s="836" t="s">
        <v>956</v>
      </c>
      <c r="D183" s="837" t="s">
        <v>957</v>
      </c>
      <c r="E183" s="838" t="s">
        <v>958</v>
      </c>
      <c r="F183" s="838" t="s">
        <v>959</v>
      </c>
      <c r="G183" s="838" t="s">
        <v>960</v>
      </c>
    </row>
    <row r="184" spans="1:7" x14ac:dyDescent="0.2">
      <c r="A184" s="835"/>
      <c r="B184" s="835"/>
      <c r="C184" s="836" t="s">
        <v>765</v>
      </c>
      <c r="D184" s="837" t="s">
        <v>147</v>
      </c>
      <c r="E184" s="838" t="s">
        <v>961</v>
      </c>
      <c r="F184" s="838" t="s">
        <v>503</v>
      </c>
      <c r="G184" s="838" t="s">
        <v>961</v>
      </c>
    </row>
    <row r="185" spans="1:7" x14ac:dyDescent="0.2">
      <c r="A185" s="835"/>
      <c r="B185" s="835"/>
      <c r="C185" s="836" t="s">
        <v>777</v>
      </c>
      <c r="D185" s="837" t="s">
        <v>459</v>
      </c>
      <c r="E185" s="838" t="s">
        <v>962</v>
      </c>
      <c r="F185" s="838" t="s">
        <v>503</v>
      </c>
      <c r="G185" s="838" t="s">
        <v>962</v>
      </c>
    </row>
    <row r="186" spans="1:7" x14ac:dyDescent="0.2">
      <c r="A186" s="835"/>
      <c r="B186" s="835"/>
      <c r="C186" s="836" t="s">
        <v>856</v>
      </c>
      <c r="D186" s="837" t="s">
        <v>857</v>
      </c>
      <c r="E186" s="838" t="s">
        <v>963</v>
      </c>
      <c r="F186" s="838" t="s">
        <v>503</v>
      </c>
      <c r="G186" s="838" t="s">
        <v>963</v>
      </c>
    </row>
    <row r="187" spans="1:7" x14ac:dyDescent="0.2">
      <c r="A187" s="835"/>
      <c r="B187" s="835"/>
      <c r="C187" s="836" t="s">
        <v>242</v>
      </c>
      <c r="D187" s="837" t="s">
        <v>148</v>
      </c>
      <c r="E187" s="838" t="s">
        <v>964</v>
      </c>
      <c r="F187" s="838" t="s">
        <v>503</v>
      </c>
      <c r="G187" s="838" t="s">
        <v>964</v>
      </c>
    </row>
    <row r="188" spans="1:7" ht="33.75" x14ac:dyDescent="0.2">
      <c r="A188" s="835"/>
      <c r="B188" s="835"/>
      <c r="C188" s="836" t="s">
        <v>965</v>
      </c>
      <c r="D188" s="837" t="s">
        <v>966</v>
      </c>
      <c r="E188" s="838" t="s">
        <v>503</v>
      </c>
      <c r="F188" s="838" t="s">
        <v>503</v>
      </c>
      <c r="G188" s="838" t="s">
        <v>503</v>
      </c>
    </row>
    <row r="189" spans="1:7" ht="22.5" x14ac:dyDescent="0.2">
      <c r="A189" s="835"/>
      <c r="B189" s="835"/>
      <c r="C189" s="836" t="s">
        <v>311</v>
      </c>
      <c r="D189" s="837" t="s">
        <v>839</v>
      </c>
      <c r="E189" s="838" t="s">
        <v>967</v>
      </c>
      <c r="F189" s="838" t="s">
        <v>503</v>
      </c>
      <c r="G189" s="838" t="s">
        <v>967</v>
      </c>
    </row>
    <row r="190" spans="1:7" x14ac:dyDescent="0.2">
      <c r="A190" s="835"/>
      <c r="B190" s="835"/>
      <c r="C190" s="836" t="s">
        <v>865</v>
      </c>
      <c r="D190" s="837" t="s">
        <v>449</v>
      </c>
      <c r="E190" s="838" t="s">
        <v>968</v>
      </c>
      <c r="F190" s="838" t="s">
        <v>503</v>
      </c>
      <c r="G190" s="838" t="s">
        <v>968</v>
      </c>
    </row>
    <row r="191" spans="1:7" x14ac:dyDescent="0.2">
      <c r="A191" s="835"/>
      <c r="B191" s="835"/>
      <c r="C191" s="836" t="s">
        <v>760</v>
      </c>
      <c r="D191" s="837" t="s">
        <v>476</v>
      </c>
      <c r="E191" s="838" t="s">
        <v>969</v>
      </c>
      <c r="F191" s="838" t="s">
        <v>503</v>
      </c>
      <c r="G191" s="838" t="s">
        <v>969</v>
      </c>
    </row>
    <row r="192" spans="1:7" ht="22.5" x14ac:dyDescent="0.2">
      <c r="A192" s="835"/>
      <c r="B192" s="835"/>
      <c r="C192" s="836" t="s">
        <v>866</v>
      </c>
      <c r="D192" s="837" t="s">
        <v>149</v>
      </c>
      <c r="E192" s="838" t="s">
        <v>970</v>
      </c>
      <c r="F192" s="838" t="s">
        <v>503</v>
      </c>
      <c r="G192" s="838" t="s">
        <v>970</v>
      </c>
    </row>
    <row r="193" spans="1:7" x14ac:dyDescent="0.2">
      <c r="A193" s="835"/>
      <c r="B193" s="835"/>
      <c r="C193" s="836" t="s">
        <v>971</v>
      </c>
      <c r="D193" s="837" t="s">
        <v>972</v>
      </c>
      <c r="E193" s="838" t="s">
        <v>547</v>
      </c>
      <c r="F193" s="838" t="s">
        <v>503</v>
      </c>
      <c r="G193" s="838" t="s">
        <v>547</v>
      </c>
    </row>
    <row r="194" spans="1:7" ht="22.5" x14ac:dyDescent="0.2">
      <c r="A194" s="835"/>
      <c r="B194" s="835"/>
      <c r="C194" s="836" t="s">
        <v>868</v>
      </c>
      <c r="D194" s="837" t="s">
        <v>869</v>
      </c>
      <c r="E194" s="838" t="s">
        <v>531</v>
      </c>
      <c r="F194" s="838" t="s">
        <v>503</v>
      </c>
      <c r="G194" s="838" t="s">
        <v>531</v>
      </c>
    </row>
    <row r="195" spans="1:7" ht="22.5" x14ac:dyDescent="0.2">
      <c r="A195" s="835"/>
      <c r="B195" s="835"/>
      <c r="C195" s="836" t="s">
        <v>31</v>
      </c>
      <c r="D195" s="837" t="s">
        <v>252</v>
      </c>
      <c r="E195" s="838" t="s">
        <v>498</v>
      </c>
      <c r="F195" s="838" t="s">
        <v>503</v>
      </c>
      <c r="G195" s="838" t="s">
        <v>498</v>
      </c>
    </row>
    <row r="196" spans="1:7" ht="22.5" x14ac:dyDescent="0.2">
      <c r="A196" s="831"/>
      <c r="B196" s="839" t="s">
        <v>638</v>
      </c>
      <c r="C196" s="832"/>
      <c r="D196" s="833" t="s">
        <v>639</v>
      </c>
      <c r="E196" s="834" t="s">
        <v>973</v>
      </c>
      <c r="F196" s="834" t="s">
        <v>503</v>
      </c>
      <c r="G196" s="834" t="s">
        <v>973</v>
      </c>
    </row>
    <row r="197" spans="1:7" ht="22.5" x14ac:dyDescent="0.2">
      <c r="A197" s="835"/>
      <c r="B197" s="835"/>
      <c r="C197" s="836" t="s">
        <v>843</v>
      </c>
      <c r="D197" s="837" t="s">
        <v>844</v>
      </c>
      <c r="E197" s="838" t="s">
        <v>974</v>
      </c>
      <c r="F197" s="838" t="s">
        <v>503</v>
      </c>
      <c r="G197" s="838" t="s">
        <v>974</v>
      </c>
    </row>
    <row r="198" spans="1:7" x14ac:dyDescent="0.2">
      <c r="A198" s="835"/>
      <c r="B198" s="835"/>
      <c r="C198" s="836" t="s">
        <v>753</v>
      </c>
      <c r="D198" s="837" t="s">
        <v>133</v>
      </c>
      <c r="E198" s="838" t="s">
        <v>975</v>
      </c>
      <c r="F198" s="838" t="s">
        <v>503</v>
      </c>
      <c r="G198" s="838" t="s">
        <v>975</v>
      </c>
    </row>
    <row r="199" spans="1:7" x14ac:dyDescent="0.2">
      <c r="A199" s="835"/>
      <c r="B199" s="835"/>
      <c r="C199" s="836" t="s">
        <v>823</v>
      </c>
      <c r="D199" s="837" t="s">
        <v>824</v>
      </c>
      <c r="E199" s="838" t="s">
        <v>976</v>
      </c>
      <c r="F199" s="838" t="s">
        <v>503</v>
      </c>
      <c r="G199" s="838" t="s">
        <v>976</v>
      </c>
    </row>
    <row r="200" spans="1:7" x14ac:dyDescent="0.2">
      <c r="A200" s="835"/>
      <c r="B200" s="835"/>
      <c r="C200" s="836" t="s">
        <v>289</v>
      </c>
      <c r="D200" s="837" t="s">
        <v>144</v>
      </c>
      <c r="E200" s="838" t="s">
        <v>977</v>
      </c>
      <c r="F200" s="838" t="s">
        <v>503</v>
      </c>
      <c r="G200" s="838" t="s">
        <v>977</v>
      </c>
    </row>
    <row r="201" spans="1:7" x14ac:dyDescent="0.2">
      <c r="A201" s="835"/>
      <c r="B201" s="835"/>
      <c r="C201" s="836" t="s">
        <v>292</v>
      </c>
      <c r="D201" s="837" t="s">
        <v>145</v>
      </c>
      <c r="E201" s="838" t="s">
        <v>978</v>
      </c>
      <c r="F201" s="838" t="s">
        <v>503</v>
      </c>
      <c r="G201" s="838" t="s">
        <v>978</v>
      </c>
    </row>
    <row r="202" spans="1:7" x14ac:dyDescent="0.2">
      <c r="A202" s="835"/>
      <c r="B202" s="835"/>
      <c r="C202" s="836" t="s">
        <v>229</v>
      </c>
      <c r="D202" s="837" t="s">
        <v>146</v>
      </c>
      <c r="E202" s="838" t="s">
        <v>979</v>
      </c>
      <c r="F202" s="838" t="s">
        <v>503</v>
      </c>
      <c r="G202" s="838" t="s">
        <v>979</v>
      </c>
    </row>
    <row r="203" spans="1:7" x14ac:dyDescent="0.2">
      <c r="A203" s="835"/>
      <c r="B203" s="835"/>
      <c r="C203" s="836" t="s">
        <v>956</v>
      </c>
      <c r="D203" s="837" t="s">
        <v>957</v>
      </c>
      <c r="E203" s="838" t="s">
        <v>552</v>
      </c>
      <c r="F203" s="838" t="s">
        <v>503</v>
      </c>
      <c r="G203" s="838" t="s">
        <v>552</v>
      </c>
    </row>
    <row r="204" spans="1:7" x14ac:dyDescent="0.2">
      <c r="A204" s="835"/>
      <c r="B204" s="835"/>
      <c r="C204" s="836" t="s">
        <v>765</v>
      </c>
      <c r="D204" s="837" t="s">
        <v>147</v>
      </c>
      <c r="E204" s="838" t="s">
        <v>959</v>
      </c>
      <c r="F204" s="838" t="s">
        <v>503</v>
      </c>
      <c r="G204" s="838" t="s">
        <v>959</v>
      </c>
    </row>
    <row r="205" spans="1:7" x14ac:dyDescent="0.2">
      <c r="A205" s="835"/>
      <c r="B205" s="835"/>
      <c r="C205" s="836" t="s">
        <v>777</v>
      </c>
      <c r="D205" s="837" t="s">
        <v>459</v>
      </c>
      <c r="E205" s="838" t="s">
        <v>980</v>
      </c>
      <c r="F205" s="838" t="s">
        <v>503</v>
      </c>
      <c r="G205" s="838" t="s">
        <v>980</v>
      </c>
    </row>
    <row r="206" spans="1:7" x14ac:dyDescent="0.2">
      <c r="A206" s="835"/>
      <c r="B206" s="835"/>
      <c r="C206" s="836" t="s">
        <v>856</v>
      </c>
      <c r="D206" s="837" t="s">
        <v>857</v>
      </c>
      <c r="E206" s="838" t="s">
        <v>981</v>
      </c>
      <c r="F206" s="838" t="s">
        <v>503</v>
      </c>
      <c r="G206" s="838" t="s">
        <v>981</v>
      </c>
    </row>
    <row r="207" spans="1:7" x14ac:dyDescent="0.2">
      <c r="A207" s="835"/>
      <c r="B207" s="835"/>
      <c r="C207" s="836" t="s">
        <v>242</v>
      </c>
      <c r="D207" s="837" t="s">
        <v>148</v>
      </c>
      <c r="E207" s="838" t="s">
        <v>982</v>
      </c>
      <c r="F207" s="838" t="s">
        <v>503</v>
      </c>
      <c r="G207" s="838" t="s">
        <v>982</v>
      </c>
    </row>
    <row r="208" spans="1:7" ht="22.5" x14ac:dyDescent="0.2">
      <c r="A208" s="835"/>
      <c r="B208" s="835"/>
      <c r="C208" s="836" t="s">
        <v>311</v>
      </c>
      <c r="D208" s="837" t="s">
        <v>839</v>
      </c>
      <c r="E208" s="838" t="s">
        <v>547</v>
      </c>
      <c r="F208" s="838" t="s">
        <v>503</v>
      </c>
      <c r="G208" s="838" t="s">
        <v>547</v>
      </c>
    </row>
    <row r="209" spans="1:7" ht="22.5" x14ac:dyDescent="0.2">
      <c r="A209" s="835"/>
      <c r="B209" s="835"/>
      <c r="C209" s="836" t="s">
        <v>866</v>
      </c>
      <c r="D209" s="837" t="s">
        <v>149</v>
      </c>
      <c r="E209" s="838" t="s">
        <v>983</v>
      </c>
      <c r="F209" s="838" t="s">
        <v>503</v>
      </c>
      <c r="G209" s="838" t="s">
        <v>983</v>
      </c>
    </row>
    <row r="210" spans="1:7" ht="15" x14ac:dyDescent="0.2">
      <c r="A210" s="831"/>
      <c r="B210" s="839" t="s">
        <v>265</v>
      </c>
      <c r="C210" s="832"/>
      <c r="D210" s="833" t="s">
        <v>643</v>
      </c>
      <c r="E210" s="834" t="s">
        <v>984</v>
      </c>
      <c r="F210" s="834" t="s">
        <v>503</v>
      </c>
      <c r="G210" s="834" t="s">
        <v>984</v>
      </c>
    </row>
    <row r="211" spans="1:7" ht="45" x14ac:dyDescent="0.2">
      <c r="A211" s="835"/>
      <c r="B211" s="835"/>
      <c r="C211" s="836" t="s">
        <v>653</v>
      </c>
      <c r="D211" s="837" t="s">
        <v>770</v>
      </c>
      <c r="E211" s="838" t="s">
        <v>498</v>
      </c>
      <c r="F211" s="838" t="s">
        <v>503</v>
      </c>
      <c r="G211" s="838" t="s">
        <v>498</v>
      </c>
    </row>
    <row r="212" spans="1:7" ht="22.5" x14ac:dyDescent="0.2">
      <c r="A212" s="835"/>
      <c r="B212" s="835"/>
      <c r="C212" s="836" t="s">
        <v>985</v>
      </c>
      <c r="D212" s="837" t="s">
        <v>192</v>
      </c>
      <c r="E212" s="838" t="s">
        <v>986</v>
      </c>
      <c r="F212" s="838" t="s">
        <v>503</v>
      </c>
      <c r="G212" s="838" t="s">
        <v>986</v>
      </c>
    </row>
    <row r="213" spans="1:7" ht="22.5" x14ac:dyDescent="0.2">
      <c r="A213" s="835"/>
      <c r="B213" s="835"/>
      <c r="C213" s="836" t="s">
        <v>843</v>
      </c>
      <c r="D213" s="837" t="s">
        <v>844</v>
      </c>
      <c r="E213" s="838" t="s">
        <v>987</v>
      </c>
      <c r="F213" s="838" t="s">
        <v>503</v>
      </c>
      <c r="G213" s="838" t="s">
        <v>987</v>
      </c>
    </row>
    <row r="214" spans="1:7" x14ac:dyDescent="0.2">
      <c r="A214" s="835"/>
      <c r="B214" s="835"/>
      <c r="C214" s="836" t="s">
        <v>753</v>
      </c>
      <c r="D214" s="837" t="s">
        <v>133</v>
      </c>
      <c r="E214" s="838" t="s">
        <v>988</v>
      </c>
      <c r="F214" s="838" t="s">
        <v>503</v>
      </c>
      <c r="G214" s="838" t="s">
        <v>988</v>
      </c>
    </row>
    <row r="215" spans="1:7" x14ac:dyDescent="0.2">
      <c r="A215" s="835"/>
      <c r="B215" s="835"/>
      <c r="C215" s="836" t="s">
        <v>823</v>
      </c>
      <c r="D215" s="837" t="s">
        <v>824</v>
      </c>
      <c r="E215" s="838" t="s">
        <v>989</v>
      </c>
      <c r="F215" s="838" t="s">
        <v>503</v>
      </c>
      <c r="G215" s="838" t="s">
        <v>989</v>
      </c>
    </row>
    <row r="216" spans="1:7" x14ac:dyDescent="0.2">
      <c r="A216" s="835"/>
      <c r="B216" s="835"/>
      <c r="C216" s="836" t="s">
        <v>289</v>
      </c>
      <c r="D216" s="837" t="s">
        <v>144</v>
      </c>
      <c r="E216" s="838" t="s">
        <v>990</v>
      </c>
      <c r="F216" s="838" t="s">
        <v>503</v>
      </c>
      <c r="G216" s="838" t="s">
        <v>990</v>
      </c>
    </row>
    <row r="217" spans="1:7" x14ac:dyDescent="0.2">
      <c r="A217" s="835"/>
      <c r="B217" s="835"/>
      <c r="C217" s="836" t="s">
        <v>292</v>
      </c>
      <c r="D217" s="837" t="s">
        <v>145</v>
      </c>
      <c r="E217" s="838" t="s">
        <v>991</v>
      </c>
      <c r="F217" s="838" t="s">
        <v>503</v>
      </c>
      <c r="G217" s="838" t="s">
        <v>991</v>
      </c>
    </row>
    <row r="218" spans="1:7" x14ac:dyDescent="0.2">
      <c r="A218" s="835"/>
      <c r="B218" s="835"/>
      <c r="C218" s="836" t="s">
        <v>282</v>
      </c>
      <c r="D218" s="837" t="s">
        <v>283</v>
      </c>
      <c r="E218" s="838" t="s">
        <v>580</v>
      </c>
      <c r="F218" s="838" t="s">
        <v>503</v>
      </c>
      <c r="G218" s="838" t="s">
        <v>580</v>
      </c>
    </row>
    <row r="219" spans="1:7" x14ac:dyDescent="0.2">
      <c r="A219" s="835"/>
      <c r="B219" s="835"/>
      <c r="C219" s="836" t="s">
        <v>229</v>
      </c>
      <c r="D219" s="837" t="s">
        <v>146</v>
      </c>
      <c r="E219" s="838" t="s">
        <v>992</v>
      </c>
      <c r="F219" s="838" t="s">
        <v>503</v>
      </c>
      <c r="G219" s="838" t="s">
        <v>992</v>
      </c>
    </row>
    <row r="220" spans="1:7" x14ac:dyDescent="0.2">
      <c r="A220" s="835"/>
      <c r="B220" s="835"/>
      <c r="C220" s="836" t="s">
        <v>993</v>
      </c>
      <c r="D220" s="837" t="s">
        <v>994</v>
      </c>
      <c r="E220" s="838" t="s">
        <v>650</v>
      </c>
      <c r="F220" s="838" t="s">
        <v>503</v>
      </c>
      <c r="G220" s="838" t="s">
        <v>650</v>
      </c>
    </row>
    <row r="221" spans="1:7" x14ac:dyDescent="0.2">
      <c r="A221" s="835"/>
      <c r="B221" s="835"/>
      <c r="C221" s="836" t="s">
        <v>956</v>
      </c>
      <c r="D221" s="837" t="s">
        <v>957</v>
      </c>
      <c r="E221" s="838" t="s">
        <v>995</v>
      </c>
      <c r="F221" s="838" t="s">
        <v>503</v>
      </c>
      <c r="G221" s="838" t="s">
        <v>995</v>
      </c>
    </row>
    <row r="222" spans="1:7" x14ac:dyDescent="0.2">
      <c r="A222" s="835"/>
      <c r="B222" s="835"/>
      <c r="C222" s="836" t="s">
        <v>765</v>
      </c>
      <c r="D222" s="837" t="s">
        <v>147</v>
      </c>
      <c r="E222" s="838" t="s">
        <v>996</v>
      </c>
      <c r="F222" s="838" t="s">
        <v>503</v>
      </c>
      <c r="G222" s="838" t="s">
        <v>996</v>
      </c>
    </row>
    <row r="223" spans="1:7" x14ac:dyDescent="0.2">
      <c r="A223" s="835"/>
      <c r="B223" s="835"/>
      <c r="C223" s="836" t="s">
        <v>777</v>
      </c>
      <c r="D223" s="837" t="s">
        <v>459</v>
      </c>
      <c r="E223" s="838" t="s">
        <v>997</v>
      </c>
      <c r="F223" s="838" t="s">
        <v>503</v>
      </c>
      <c r="G223" s="838" t="s">
        <v>997</v>
      </c>
    </row>
    <row r="224" spans="1:7" x14ac:dyDescent="0.2">
      <c r="A224" s="835"/>
      <c r="B224" s="835"/>
      <c r="C224" s="836" t="s">
        <v>856</v>
      </c>
      <c r="D224" s="837" t="s">
        <v>857</v>
      </c>
      <c r="E224" s="838" t="s">
        <v>998</v>
      </c>
      <c r="F224" s="838" t="s">
        <v>503</v>
      </c>
      <c r="G224" s="838" t="s">
        <v>998</v>
      </c>
    </row>
    <row r="225" spans="1:7" x14ac:dyDescent="0.2">
      <c r="A225" s="835"/>
      <c r="B225" s="835"/>
      <c r="C225" s="836" t="s">
        <v>242</v>
      </c>
      <c r="D225" s="837" t="s">
        <v>148</v>
      </c>
      <c r="E225" s="838" t="s">
        <v>999</v>
      </c>
      <c r="F225" s="838" t="s">
        <v>503</v>
      </c>
      <c r="G225" s="838" t="s">
        <v>999</v>
      </c>
    </row>
    <row r="226" spans="1:7" ht="33.75" x14ac:dyDescent="0.2">
      <c r="A226" s="835"/>
      <c r="B226" s="835"/>
      <c r="C226" s="836" t="s">
        <v>965</v>
      </c>
      <c r="D226" s="837" t="s">
        <v>966</v>
      </c>
      <c r="E226" s="838" t="s">
        <v>1000</v>
      </c>
      <c r="F226" s="838" t="s">
        <v>503</v>
      </c>
      <c r="G226" s="838" t="s">
        <v>1000</v>
      </c>
    </row>
    <row r="227" spans="1:7" ht="22.5" x14ac:dyDescent="0.2">
      <c r="A227" s="835"/>
      <c r="B227" s="835"/>
      <c r="C227" s="836" t="s">
        <v>311</v>
      </c>
      <c r="D227" s="837" t="s">
        <v>839</v>
      </c>
      <c r="E227" s="838" t="s">
        <v>1001</v>
      </c>
      <c r="F227" s="838" t="s">
        <v>503</v>
      </c>
      <c r="G227" s="838" t="s">
        <v>1001</v>
      </c>
    </row>
    <row r="228" spans="1:7" x14ac:dyDescent="0.2">
      <c r="A228" s="835"/>
      <c r="B228" s="835"/>
      <c r="C228" s="836" t="s">
        <v>865</v>
      </c>
      <c r="D228" s="837" t="s">
        <v>449</v>
      </c>
      <c r="E228" s="838" t="s">
        <v>552</v>
      </c>
      <c r="F228" s="838" t="s">
        <v>503</v>
      </c>
      <c r="G228" s="838" t="s">
        <v>552</v>
      </c>
    </row>
    <row r="229" spans="1:7" x14ac:dyDescent="0.2">
      <c r="A229" s="835"/>
      <c r="B229" s="835"/>
      <c r="C229" s="836" t="s">
        <v>760</v>
      </c>
      <c r="D229" s="837" t="s">
        <v>476</v>
      </c>
      <c r="E229" s="838" t="s">
        <v>1002</v>
      </c>
      <c r="F229" s="838" t="s">
        <v>503</v>
      </c>
      <c r="G229" s="838" t="s">
        <v>1002</v>
      </c>
    </row>
    <row r="230" spans="1:7" ht="22.5" x14ac:dyDescent="0.2">
      <c r="A230" s="835"/>
      <c r="B230" s="835"/>
      <c r="C230" s="836" t="s">
        <v>866</v>
      </c>
      <c r="D230" s="837" t="s">
        <v>149</v>
      </c>
      <c r="E230" s="838" t="s">
        <v>1003</v>
      </c>
      <c r="F230" s="838" t="s">
        <v>503</v>
      </c>
      <c r="G230" s="838" t="s">
        <v>1003</v>
      </c>
    </row>
    <row r="231" spans="1:7" x14ac:dyDescent="0.2">
      <c r="A231" s="835"/>
      <c r="B231" s="835"/>
      <c r="C231" s="836" t="s">
        <v>971</v>
      </c>
      <c r="D231" s="837" t="s">
        <v>972</v>
      </c>
      <c r="E231" s="838" t="s">
        <v>1004</v>
      </c>
      <c r="F231" s="838" t="s">
        <v>503</v>
      </c>
      <c r="G231" s="838" t="s">
        <v>1004</v>
      </c>
    </row>
    <row r="232" spans="1:7" ht="22.5" x14ac:dyDescent="0.2">
      <c r="A232" s="835"/>
      <c r="B232" s="835"/>
      <c r="C232" s="836" t="s">
        <v>868</v>
      </c>
      <c r="D232" s="837" t="s">
        <v>869</v>
      </c>
      <c r="E232" s="838" t="s">
        <v>1005</v>
      </c>
      <c r="F232" s="838" t="s">
        <v>503</v>
      </c>
      <c r="G232" s="838" t="s">
        <v>1005</v>
      </c>
    </row>
    <row r="233" spans="1:7" ht="15" x14ac:dyDescent="0.2">
      <c r="A233" s="831"/>
      <c r="B233" s="839" t="s">
        <v>1006</v>
      </c>
      <c r="C233" s="832"/>
      <c r="D233" s="833" t="s">
        <v>174</v>
      </c>
      <c r="E233" s="834" t="s">
        <v>1007</v>
      </c>
      <c r="F233" s="834" t="s">
        <v>503</v>
      </c>
      <c r="G233" s="834" t="s">
        <v>1007</v>
      </c>
    </row>
    <row r="234" spans="1:7" ht="45" x14ac:dyDescent="0.2">
      <c r="A234" s="835"/>
      <c r="B234" s="835"/>
      <c r="C234" s="836" t="s">
        <v>1008</v>
      </c>
      <c r="D234" s="837" t="s">
        <v>1009</v>
      </c>
      <c r="E234" s="838" t="s">
        <v>1010</v>
      </c>
      <c r="F234" s="838" t="s">
        <v>503</v>
      </c>
      <c r="G234" s="838" t="s">
        <v>1010</v>
      </c>
    </row>
    <row r="235" spans="1:7" ht="22.5" x14ac:dyDescent="0.2">
      <c r="A235" s="835"/>
      <c r="B235" s="835"/>
      <c r="C235" s="836" t="s">
        <v>985</v>
      </c>
      <c r="D235" s="837" t="s">
        <v>192</v>
      </c>
      <c r="E235" s="838" t="s">
        <v>1011</v>
      </c>
      <c r="F235" s="838" t="s">
        <v>503</v>
      </c>
      <c r="G235" s="838" t="s">
        <v>1011</v>
      </c>
    </row>
    <row r="236" spans="1:7" ht="22.5" x14ac:dyDescent="0.2">
      <c r="A236" s="835"/>
      <c r="B236" s="835"/>
      <c r="C236" s="836" t="s">
        <v>843</v>
      </c>
      <c r="D236" s="837" t="s">
        <v>844</v>
      </c>
      <c r="E236" s="838" t="s">
        <v>1012</v>
      </c>
      <c r="F236" s="838" t="s">
        <v>503</v>
      </c>
      <c r="G236" s="838" t="s">
        <v>1012</v>
      </c>
    </row>
    <row r="237" spans="1:7" x14ac:dyDescent="0.2">
      <c r="A237" s="835"/>
      <c r="B237" s="835"/>
      <c r="C237" s="836" t="s">
        <v>753</v>
      </c>
      <c r="D237" s="837" t="s">
        <v>133</v>
      </c>
      <c r="E237" s="838" t="s">
        <v>1013</v>
      </c>
      <c r="F237" s="838" t="s">
        <v>503</v>
      </c>
      <c r="G237" s="838" t="s">
        <v>1013</v>
      </c>
    </row>
    <row r="238" spans="1:7" x14ac:dyDescent="0.2">
      <c r="A238" s="835"/>
      <c r="B238" s="835"/>
      <c r="C238" s="836" t="s">
        <v>823</v>
      </c>
      <c r="D238" s="837" t="s">
        <v>824</v>
      </c>
      <c r="E238" s="838" t="s">
        <v>1014</v>
      </c>
      <c r="F238" s="838" t="s">
        <v>503</v>
      </c>
      <c r="G238" s="838" t="s">
        <v>1014</v>
      </c>
    </row>
    <row r="239" spans="1:7" x14ac:dyDescent="0.2">
      <c r="A239" s="835"/>
      <c r="B239" s="835"/>
      <c r="C239" s="836" t="s">
        <v>289</v>
      </c>
      <c r="D239" s="837" t="s">
        <v>144</v>
      </c>
      <c r="E239" s="838" t="s">
        <v>1015</v>
      </c>
      <c r="F239" s="838" t="s">
        <v>503</v>
      </c>
      <c r="G239" s="838" t="s">
        <v>1015</v>
      </c>
    </row>
    <row r="240" spans="1:7" x14ac:dyDescent="0.2">
      <c r="A240" s="835"/>
      <c r="B240" s="835"/>
      <c r="C240" s="836" t="s">
        <v>292</v>
      </c>
      <c r="D240" s="837" t="s">
        <v>145</v>
      </c>
      <c r="E240" s="838" t="s">
        <v>1016</v>
      </c>
      <c r="F240" s="838" t="s">
        <v>503</v>
      </c>
      <c r="G240" s="838" t="s">
        <v>1016</v>
      </c>
    </row>
    <row r="241" spans="1:7" x14ac:dyDescent="0.2">
      <c r="A241" s="835"/>
      <c r="B241" s="835"/>
      <c r="C241" s="836" t="s">
        <v>282</v>
      </c>
      <c r="D241" s="837" t="s">
        <v>283</v>
      </c>
      <c r="E241" s="838" t="s">
        <v>829</v>
      </c>
      <c r="F241" s="838" t="s">
        <v>503</v>
      </c>
      <c r="G241" s="838" t="s">
        <v>829</v>
      </c>
    </row>
    <row r="242" spans="1:7" x14ac:dyDescent="0.2">
      <c r="A242" s="835"/>
      <c r="B242" s="835"/>
      <c r="C242" s="836" t="s">
        <v>229</v>
      </c>
      <c r="D242" s="837" t="s">
        <v>146</v>
      </c>
      <c r="E242" s="838" t="s">
        <v>498</v>
      </c>
      <c r="F242" s="838" t="s">
        <v>503</v>
      </c>
      <c r="G242" s="838" t="s">
        <v>498</v>
      </c>
    </row>
    <row r="243" spans="1:7" x14ac:dyDescent="0.2">
      <c r="A243" s="835"/>
      <c r="B243" s="835"/>
      <c r="C243" s="836" t="s">
        <v>956</v>
      </c>
      <c r="D243" s="837" t="s">
        <v>957</v>
      </c>
      <c r="E243" s="838" t="s">
        <v>580</v>
      </c>
      <c r="F243" s="838" t="s">
        <v>503</v>
      </c>
      <c r="G243" s="838" t="s">
        <v>580</v>
      </c>
    </row>
    <row r="244" spans="1:7" x14ac:dyDescent="0.2">
      <c r="A244" s="835"/>
      <c r="B244" s="835"/>
      <c r="C244" s="836" t="s">
        <v>765</v>
      </c>
      <c r="D244" s="837" t="s">
        <v>147</v>
      </c>
      <c r="E244" s="838" t="s">
        <v>1017</v>
      </c>
      <c r="F244" s="838" t="s">
        <v>503</v>
      </c>
      <c r="G244" s="838" t="s">
        <v>1017</v>
      </c>
    </row>
    <row r="245" spans="1:7" x14ac:dyDescent="0.2">
      <c r="A245" s="835"/>
      <c r="B245" s="835"/>
      <c r="C245" s="836" t="s">
        <v>777</v>
      </c>
      <c r="D245" s="837" t="s">
        <v>459</v>
      </c>
      <c r="E245" s="838" t="s">
        <v>1018</v>
      </c>
      <c r="F245" s="838" t="s">
        <v>503</v>
      </c>
      <c r="G245" s="838" t="s">
        <v>1018</v>
      </c>
    </row>
    <row r="246" spans="1:7" x14ac:dyDescent="0.2">
      <c r="A246" s="835"/>
      <c r="B246" s="835"/>
      <c r="C246" s="836" t="s">
        <v>856</v>
      </c>
      <c r="D246" s="837" t="s">
        <v>857</v>
      </c>
      <c r="E246" s="838" t="s">
        <v>1019</v>
      </c>
      <c r="F246" s="838" t="s">
        <v>503</v>
      </c>
      <c r="G246" s="838" t="s">
        <v>1019</v>
      </c>
    </row>
    <row r="247" spans="1:7" x14ac:dyDescent="0.2">
      <c r="A247" s="835"/>
      <c r="B247" s="835"/>
      <c r="C247" s="836" t="s">
        <v>242</v>
      </c>
      <c r="D247" s="837" t="s">
        <v>148</v>
      </c>
      <c r="E247" s="838" t="s">
        <v>1020</v>
      </c>
      <c r="F247" s="838" t="s">
        <v>503</v>
      </c>
      <c r="G247" s="838" t="s">
        <v>1020</v>
      </c>
    </row>
    <row r="248" spans="1:7" ht="22.5" x14ac:dyDescent="0.2">
      <c r="A248" s="835"/>
      <c r="B248" s="835"/>
      <c r="C248" s="836" t="s">
        <v>311</v>
      </c>
      <c r="D248" s="837" t="s">
        <v>839</v>
      </c>
      <c r="E248" s="838" t="s">
        <v>998</v>
      </c>
      <c r="F248" s="838" t="s">
        <v>503</v>
      </c>
      <c r="G248" s="838" t="s">
        <v>998</v>
      </c>
    </row>
    <row r="249" spans="1:7" x14ac:dyDescent="0.2">
      <c r="A249" s="835"/>
      <c r="B249" s="835"/>
      <c r="C249" s="836" t="s">
        <v>865</v>
      </c>
      <c r="D249" s="837" t="s">
        <v>449</v>
      </c>
      <c r="E249" s="838" t="s">
        <v>1019</v>
      </c>
      <c r="F249" s="838" t="s">
        <v>503</v>
      </c>
      <c r="G249" s="838" t="s">
        <v>1019</v>
      </c>
    </row>
    <row r="250" spans="1:7" x14ac:dyDescent="0.2">
      <c r="A250" s="835"/>
      <c r="B250" s="835"/>
      <c r="C250" s="836" t="s">
        <v>760</v>
      </c>
      <c r="D250" s="837" t="s">
        <v>476</v>
      </c>
      <c r="E250" s="838" t="s">
        <v>1021</v>
      </c>
      <c r="F250" s="838" t="s">
        <v>503</v>
      </c>
      <c r="G250" s="838" t="s">
        <v>1021</v>
      </c>
    </row>
    <row r="251" spans="1:7" ht="22.5" x14ac:dyDescent="0.2">
      <c r="A251" s="835"/>
      <c r="B251" s="835"/>
      <c r="C251" s="836" t="s">
        <v>866</v>
      </c>
      <c r="D251" s="837" t="s">
        <v>149</v>
      </c>
      <c r="E251" s="838" t="s">
        <v>1022</v>
      </c>
      <c r="F251" s="838" t="s">
        <v>503</v>
      </c>
      <c r="G251" s="838" t="s">
        <v>1022</v>
      </c>
    </row>
    <row r="252" spans="1:7" ht="15" x14ac:dyDescent="0.2">
      <c r="A252" s="831"/>
      <c r="B252" s="839" t="s">
        <v>1023</v>
      </c>
      <c r="C252" s="832"/>
      <c r="D252" s="833" t="s">
        <v>1024</v>
      </c>
      <c r="E252" s="834" t="s">
        <v>1025</v>
      </c>
      <c r="F252" s="834" t="s">
        <v>503</v>
      </c>
      <c r="G252" s="834" t="s">
        <v>1025</v>
      </c>
    </row>
    <row r="253" spans="1:7" x14ac:dyDescent="0.2">
      <c r="A253" s="835"/>
      <c r="B253" s="835"/>
      <c r="C253" s="836" t="s">
        <v>242</v>
      </c>
      <c r="D253" s="837" t="s">
        <v>148</v>
      </c>
      <c r="E253" s="838" t="s">
        <v>1025</v>
      </c>
      <c r="F253" s="838" t="s">
        <v>503</v>
      </c>
      <c r="G253" s="838" t="s">
        <v>1025</v>
      </c>
    </row>
    <row r="254" spans="1:7" ht="15" x14ac:dyDescent="0.2">
      <c r="A254" s="831"/>
      <c r="B254" s="839" t="s">
        <v>1026</v>
      </c>
      <c r="C254" s="832"/>
      <c r="D254" s="833" t="s">
        <v>1027</v>
      </c>
      <c r="E254" s="834" t="s">
        <v>1028</v>
      </c>
      <c r="F254" s="834" t="s">
        <v>503</v>
      </c>
      <c r="G254" s="834" t="s">
        <v>1028</v>
      </c>
    </row>
    <row r="255" spans="1:7" x14ac:dyDescent="0.2">
      <c r="A255" s="835"/>
      <c r="B255" s="835"/>
      <c r="C255" s="836" t="s">
        <v>242</v>
      </c>
      <c r="D255" s="837" t="s">
        <v>148</v>
      </c>
      <c r="E255" s="838" t="s">
        <v>1029</v>
      </c>
      <c r="F255" s="838" t="s">
        <v>503</v>
      </c>
      <c r="G255" s="838" t="s">
        <v>1029</v>
      </c>
    </row>
    <row r="256" spans="1:7" ht="22.5" x14ac:dyDescent="0.2">
      <c r="A256" s="835"/>
      <c r="B256" s="835"/>
      <c r="C256" s="836" t="s">
        <v>868</v>
      </c>
      <c r="D256" s="837" t="s">
        <v>869</v>
      </c>
      <c r="E256" s="838" t="s">
        <v>1030</v>
      </c>
      <c r="F256" s="838" t="s">
        <v>503</v>
      </c>
      <c r="G256" s="838" t="s">
        <v>1030</v>
      </c>
    </row>
    <row r="257" spans="1:7" ht="15" x14ac:dyDescent="0.2">
      <c r="A257" s="831"/>
      <c r="B257" s="839" t="s">
        <v>75</v>
      </c>
      <c r="C257" s="832"/>
      <c r="D257" s="833" t="s">
        <v>655</v>
      </c>
      <c r="E257" s="834" t="s">
        <v>1031</v>
      </c>
      <c r="F257" s="834" t="s">
        <v>503</v>
      </c>
      <c r="G257" s="834" t="s">
        <v>1031</v>
      </c>
    </row>
    <row r="258" spans="1:7" ht="22.5" x14ac:dyDescent="0.2">
      <c r="A258" s="835"/>
      <c r="B258" s="835"/>
      <c r="C258" s="836" t="s">
        <v>843</v>
      </c>
      <c r="D258" s="837" t="s">
        <v>844</v>
      </c>
      <c r="E258" s="838" t="s">
        <v>531</v>
      </c>
      <c r="F258" s="838" t="s">
        <v>503</v>
      </c>
      <c r="G258" s="838" t="s">
        <v>531</v>
      </c>
    </row>
    <row r="259" spans="1:7" x14ac:dyDescent="0.2">
      <c r="A259" s="835"/>
      <c r="B259" s="835"/>
      <c r="C259" s="836" t="s">
        <v>753</v>
      </c>
      <c r="D259" s="837" t="s">
        <v>133</v>
      </c>
      <c r="E259" s="838" t="s">
        <v>1032</v>
      </c>
      <c r="F259" s="838" t="s">
        <v>503</v>
      </c>
      <c r="G259" s="838" t="s">
        <v>1032</v>
      </c>
    </row>
    <row r="260" spans="1:7" x14ac:dyDescent="0.2">
      <c r="A260" s="835"/>
      <c r="B260" s="835"/>
      <c r="C260" s="836" t="s">
        <v>823</v>
      </c>
      <c r="D260" s="837" t="s">
        <v>824</v>
      </c>
      <c r="E260" s="838" t="s">
        <v>1033</v>
      </c>
      <c r="F260" s="838" t="s">
        <v>503</v>
      </c>
      <c r="G260" s="838" t="s">
        <v>1033</v>
      </c>
    </row>
    <row r="261" spans="1:7" x14ac:dyDescent="0.2">
      <c r="A261" s="835"/>
      <c r="B261" s="835"/>
      <c r="C261" s="836" t="s">
        <v>289</v>
      </c>
      <c r="D261" s="837" t="s">
        <v>144</v>
      </c>
      <c r="E261" s="838" t="s">
        <v>1034</v>
      </c>
      <c r="F261" s="838" t="s">
        <v>503</v>
      </c>
      <c r="G261" s="838" t="s">
        <v>1034</v>
      </c>
    </row>
    <row r="262" spans="1:7" x14ac:dyDescent="0.2">
      <c r="A262" s="835"/>
      <c r="B262" s="835"/>
      <c r="C262" s="836" t="s">
        <v>292</v>
      </c>
      <c r="D262" s="837" t="s">
        <v>145</v>
      </c>
      <c r="E262" s="838" t="s">
        <v>1035</v>
      </c>
      <c r="F262" s="838" t="s">
        <v>503</v>
      </c>
      <c r="G262" s="838" t="s">
        <v>1035</v>
      </c>
    </row>
    <row r="263" spans="1:7" x14ac:dyDescent="0.2">
      <c r="A263" s="835"/>
      <c r="B263" s="835"/>
      <c r="C263" s="836" t="s">
        <v>282</v>
      </c>
      <c r="D263" s="837" t="s">
        <v>283</v>
      </c>
      <c r="E263" s="838" t="s">
        <v>547</v>
      </c>
      <c r="F263" s="838" t="s">
        <v>503</v>
      </c>
      <c r="G263" s="838" t="s">
        <v>547</v>
      </c>
    </row>
    <row r="264" spans="1:7" x14ac:dyDescent="0.2">
      <c r="A264" s="835"/>
      <c r="B264" s="835"/>
      <c r="C264" s="836" t="s">
        <v>229</v>
      </c>
      <c r="D264" s="837" t="s">
        <v>146</v>
      </c>
      <c r="E264" s="838" t="s">
        <v>1036</v>
      </c>
      <c r="F264" s="838" t="s">
        <v>503</v>
      </c>
      <c r="G264" s="838" t="s">
        <v>1036</v>
      </c>
    </row>
    <row r="265" spans="1:7" x14ac:dyDescent="0.2">
      <c r="A265" s="835"/>
      <c r="B265" s="835"/>
      <c r="C265" s="836" t="s">
        <v>993</v>
      </c>
      <c r="D265" s="837" t="s">
        <v>994</v>
      </c>
      <c r="E265" s="838" t="s">
        <v>657</v>
      </c>
      <c r="F265" s="838" t="s">
        <v>503</v>
      </c>
      <c r="G265" s="838" t="s">
        <v>657</v>
      </c>
    </row>
    <row r="266" spans="1:7" x14ac:dyDescent="0.2">
      <c r="A266" s="835"/>
      <c r="B266" s="835"/>
      <c r="C266" s="836" t="s">
        <v>777</v>
      </c>
      <c r="D266" s="837" t="s">
        <v>459</v>
      </c>
      <c r="E266" s="838" t="s">
        <v>797</v>
      </c>
      <c r="F266" s="838" t="s">
        <v>503</v>
      </c>
      <c r="G266" s="838" t="s">
        <v>797</v>
      </c>
    </row>
    <row r="267" spans="1:7" x14ac:dyDescent="0.2">
      <c r="A267" s="835"/>
      <c r="B267" s="835"/>
      <c r="C267" s="836" t="s">
        <v>856</v>
      </c>
      <c r="D267" s="837" t="s">
        <v>857</v>
      </c>
      <c r="E267" s="838" t="s">
        <v>1037</v>
      </c>
      <c r="F267" s="838" t="s">
        <v>503</v>
      </c>
      <c r="G267" s="838" t="s">
        <v>1037</v>
      </c>
    </row>
    <row r="268" spans="1:7" x14ac:dyDescent="0.2">
      <c r="A268" s="835"/>
      <c r="B268" s="835"/>
      <c r="C268" s="836" t="s">
        <v>242</v>
      </c>
      <c r="D268" s="837" t="s">
        <v>148</v>
      </c>
      <c r="E268" s="838" t="s">
        <v>763</v>
      </c>
      <c r="F268" s="838" t="s">
        <v>503</v>
      </c>
      <c r="G268" s="838" t="s">
        <v>763</v>
      </c>
    </row>
    <row r="269" spans="1:7" ht="22.5" x14ac:dyDescent="0.2">
      <c r="A269" s="835"/>
      <c r="B269" s="835"/>
      <c r="C269" s="836" t="s">
        <v>866</v>
      </c>
      <c r="D269" s="837" t="s">
        <v>149</v>
      </c>
      <c r="E269" s="838" t="s">
        <v>1038</v>
      </c>
      <c r="F269" s="838" t="s">
        <v>503</v>
      </c>
      <c r="G269" s="838" t="s">
        <v>1038</v>
      </c>
    </row>
    <row r="270" spans="1:7" ht="22.5" x14ac:dyDescent="0.2">
      <c r="A270" s="835"/>
      <c r="B270" s="835"/>
      <c r="C270" s="836" t="s">
        <v>47</v>
      </c>
      <c r="D270" s="837" t="s">
        <v>257</v>
      </c>
      <c r="E270" s="838" t="s">
        <v>1039</v>
      </c>
      <c r="F270" s="838" t="s">
        <v>503</v>
      </c>
      <c r="G270" s="838" t="s">
        <v>1039</v>
      </c>
    </row>
    <row r="271" spans="1:7" ht="56.25" x14ac:dyDescent="0.2">
      <c r="A271" s="831"/>
      <c r="B271" s="839" t="s">
        <v>1040</v>
      </c>
      <c r="C271" s="832"/>
      <c r="D271" s="833" t="s">
        <v>1041</v>
      </c>
      <c r="E271" s="834" t="s">
        <v>1042</v>
      </c>
      <c r="F271" s="834" t="s">
        <v>503</v>
      </c>
      <c r="G271" s="834" t="s">
        <v>1042</v>
      </c>
    </row>
    <row r="272" spans="1:7" ht="22.5" x14ac:dyDescent="0.2">
      <c r="A272" s="835"/>
      <c r="B272" s="835"/>
      <c r="C272" s="836" t="s">
        <v>985</v>
      </c>
      <c r="D272" s="837" t="s">
        <v>192</v>
      </c>
      <c r="E272" s="838" t="s">
        <v>1043</v>
      </c>
      <c r="F272" s="838" t="s">
        <v>503</v>
      </c>
      <c r="G272" s="838" t="s">
        <v>1043</v>
      </c>
    </row>
    <row r="273" spans="1:7" ht="22.5" x14ac:dyDescent="0.2">
      <c r="A273" s="835"/>
      <c r="B273" s="835"/>
      <c r="C273" s="836" t="s">
        <v>843</v>
      </c>
      <c r="D273" s="837" t="s">
        <v>844</v>
      </c>
      <c r="E273" s="838" t="s">
        <v>1044</v>
      </c>
      <c r="F273" s="838" t="s">
        <v>503</v>
      </c>
      <c r="G273" s="838" t="s">
        <v>1044</v>
      </c>
    </row>
    <row r="274" spans="1:7" x14ac:dyDescent="0.2">
      <c r="A274" s="835"/>
      <c r="B274" s="835"/>
      <c r="C274" s="836" t="s">
        <v>753</v>
      </c>
      <c r="D274" s="837" t="s">
        <v>133</v>
      </c>
      <c r="E274" s="838" t="s">
        <v>1045</v>
      </c>
      <c r="F274" s="838" t="s">
        <v>503</v>
      </c>
      <c r="G274" s="838" t="s">
        <v>1045</v>
      </c>
    </row>
    <row r="275" spans="1:7" x14ac:dyDescent="0.2">
      <c r="A275" s="835"/>
      <c r="B275" s="835"/>
      <c r="C275" s="836" t="s">
        <v>823</v>
      </c>
      <c r="D275" s="837" t="s">
        <v>824</v>
      </c>
      <c r="E275" s="838" t="s">
        <v>1046</v>
      </c>
      <c r="F275" s="838" t="s">
        <v>503</v>
      </c>
      <c r="G275" s="838" t="s">
        <v>1046</v>
      </c>
    </row>
    <row r="276" spans="1:7" x14ac:dyDescent="0.2">
      <c r="A276" s="835"/>
      <c r="B276" s="835"/>
      <c r="C276" s="836" t="s">
        <v>289</v>
      </c>
      <c r="D276" s="837" t="s">
        <v>144</v>
      </c>
      <c r="E276" s="838" t="s">
        <v>1047</v>
      </c>
      <c r="F276" s="838" t="s">
        <v>503</v>
      </c>
      <c r="G276" s="838" t="s">
        <v>1047</v>
      </c>
    </row>
    <row r="277" spans="1:7" x14ac:dyDescent="0.2">
      <c r="A277" s="835"/>
      <c r="B277" s="835"/>
      <c r="C277" s="836" t="s">
        <v>292</v>
      </c>
      <c r="D277" s="837" t="s">
        <v>145</v>
      </c>
      <c r="E277" s="838" t="s">
        <v>1048</v>
      </c>
      <c r="F277" s="838" t="s">
        <v>503</v>
      </c>
      <c r="G277" s="838" t="s">
        <v>1048</v>
      </c>
    </row>
    <row r="278" spans="1:7" x14ac:dyDescent="0.2">
      <c r="A278" s="835"/>
      <c r="B278" s="835"/>
      <c r="C278" s="836" t="s">
        <v>229</v>
      </c>
      <c r="D278" s="837" t="s">
        <v>146</v>
      </c>
      <c r="E278" s="838" t="s">
        <v>1049</v>
      </c>
      <c r="F278" s="838" t="s">
        <v>503</v>
      </c>
      <c r="G278" s="838" t="s">
        <v>1049</v>
      </c>
    </row>
    <row r="279" spans="1:7" x14ac:dyDescent="0.2">
      <c r="A279" s="835"/>
      <c r="B279" s="835"/>
      <c r="C279" s="836" t="s">
        <v>956</v>
      </c>
      <c r="D279" s="837" t="s">
        <v>957</v>
      </c>
      <c r="E279" s="838" t="s">
        <v>829</v>
      </c>
      <c r="F279" s="838" t="s">
        <v>503</v>
      </c>
      <c r="G279" s="838" t="s">
        <v>829</v>
      </c>
    </row>
    <row r="280" spans="1:7" x14ac:dyDescent="0.2">
      <c r="A280" s="835"/>
      <c r="B280" s="835"/>
      <c r="C280" s="836" t="s">
        <v>765</v>
      </c>
      <c r="D280" s="837" t="s">
        <v>147</v>
      </c>
      <c r="E280" s="838" t="s">
        <v>1005</v>
      </c>
      <c r="F280" s="838" t="s">
        <v>503</v>
      </c>
      <c r="G280" s="838" t="s">
        <v>1005</v>
      </c>
    </row>
    <row r="281" spans="1:7" x14ac:dyDescent="0.2">
      <c r="A281" s="835"/>
      <c r="B281" s="835"/>
      <c r="C281" s="836" t="s">
        <v>777</v>
      </c>
      <c r="D281" s="837" t="s">
        <v>459</v>
      </c>
      <c r="E281" s="838" t="s">
        <v>1005</v>
      </c>
      <c r="F281" s="838" t="s">
        <v>503</v>
      </c>
      <c r="G281" s="838" t="s">
        <v>1005</v>
      </c>
    </row>
    <row r="282" spans="1:7" x14ac:dyDescent="0.2">
      <c r="A282" s="835"/>
      <c r="B282" s="835"/>
      <c r="C282" s="836" t="s">
        <v>242</v>
      </c>
      <c r="D282" s="837" t="s">
        <v>148</v>
      </c>
      <c r="E282" s="838" t="s">
        <v>797</v>
      </c>
      <c r="F282" s="838" t="s">
        <v>503</v>
      </c>
      <c r="G282" s="838" t="s">
        <v>797</v>
      </c>
    </row>
    <row r="283" spans="1:7" ht="22.5" x14ac:dyDescent="0.2">
      <c r="A283" s="835"/>
      <c r="B283" s="835"/>
      <c r="C283" s="836" t="s">
        <v>866</v>
      </c>
      <c r="D283" s="837" t="s">
        <v>149</v>
      </c>
      <c r="E283" s="838" t="s">
        <v>1050</v>
      </c>
      <c r="F283" s="838" t="s">
        <v>503</v>
      </c>
      <c r="G283" s="838" t="s">
        <v>1050</v>
      </c>
    </row>
    <row r="284" spans="1:7" ht="33.75" x14ac:dyDescent="0.2">
      <c r="A284" s="831"/>
      <c r="B284" s="839" t="s">
        <v>1051</v>
      </c>
      <c r="C284" s="832"/>
      <c r="D284" s="833" t="s">
        <v>1052</v>
      </c>
      <c r="E284" s="834" t="s">
        <v>1053</v>
      </c>
      <c r="F284" s="834" t="s">
        <v>503</v>
      </c>
      <c r="G284" s="834" t="s">
        <v>1053</v>
      </c>
    </row>
    <row r="285" spans="1:7" ht="22.5" x14ac:dyDescent="0.2">
      <c r="A285" s="835"/>
      <c r="B285" s="835"/>
      <c r="C285" s="836" t="s">
        <v>843</v>
      </c>
      <c r="D285" s="837" t="s">
        <v>844</v>
      </c>
      <c r="E285" s="838" t="s">
        <v>1054</v>
      </c>
      <c r="F285" s="838" t="s">
        <v>503</v>
      </c>
      <c r="G285" s="838" t="s">
        <v>1054</v>
      </c>
    </row>
    <row r="286" spans="1:7" x14ac:dyDescent="0.2">
      <c r="A286" s="835"/>
      <c r="B286" s="835"/>
      <c r="C286" s="836" t="s">
        <v>753</v>
      </c>
      <c r="D286" s="837" t="s">
        <v>133</v>
      </c>
      <c r="E286" s="838" t="s">
        <v>1055</v>
      </c>
      <c r="F286" s="838" t="s">
        <v>503</v>
      </c>
      <c r="G286" s="838" t="s">
        <v>1055</v>
      </c>
    </row>
    <row r="287" spans="1:7" x14ac:dyDescent="0.2">
      <c r="A287" s="835"/>
      <c r="B287" s="835"/>
      <c r="C287" s="836" t="s">
        <v>823</v>
      </c>
      <c r="D287" s="837" t="s">
        <v>824</v>
      </c>
      <c r="E287" s="838" t="s">
        <v>1056</v>
      </c>
      <c r="F287" s="838" t="s">
        <v>503</v>
      </c>
      <c r="G287" s="838" t="s">
        <v>1056</v>
      </c>
    </row>
    <row r="288" spans="1:7" x14ac:dyDescent="0.2">
      <c r="A288" s="835"/>
      <c r="B288" s="835"/>
      <c r="C288" s="836" t="s">
        <v>289</v>
      </c>
      <c r="D288" s="837" t="s">
        <v>144</v>
      </c>
      <c r="E288" s="838" t="s">
        <v>1057</v>
      </c>
      <c r="F288" s="838" t="s">
        <v>503</v>
      </c>
      <c r="G288" s="838" t="s">
        <v>1057</v>
      </c>
    </row>
    <row r="289" spans="1:7" x14ac:dyDescent="0.2">
      <c r="A289" s="835"/>
      <c r="B289" s="835"/>
      <c r="C289" s="836" t="s">
        <v>292</v>
      </c>
      <c r="D289" s="837" t="s">
        <v>145</v>
      </c>
      <c r="E289" s="838" t="s">
        <v>1058</v>
      </c>
      <c r="F289" s="838" t="s">
        <v>503</v>
      </c>
      <c r="G289" s="838" t="s">
        <v>1058</v>
      </c>
    </row>
    <row r="290" spans="1:7" x14ac:dyDescent="0.2">
      <c r="A290" s="835"/>
      <c r="B290" s="835"/>
      <c r="C290" s="836" t="s">
        <v>229</v>
      </c>
      <c r="D290" s="837" t="s">
        <v>146</v>
      </c>
      <c r="E290" s="838" t="s">
        <v>1059</v>
      </c>
      <c r="F290" s="838" t="s">
        <v>503</v>
      </c>
      <c r="G290" s="838" t="s">
        <v>1059</v>
      </c>
    </row>
    <row r="291" spans="1:7" x14ac:dyDescent="0.2">
      <c r="A291" s="835"/>
      <c r="B291" s="835"/>
      <c r="C291" s="836" t="s">
        <v>956</v>
      </c>
      <c r="D291" s="837" t="s">
        <v>957</v>
      </c>
      <c r="E291" s="838" t="s">
        <v>1060</v>
      </c>
      <c r="F291" s="838" t="s">
        <v>503</v>
      </c>
      <c r="G291" s="838" t="s">
        <v>1060</v>
      </c>
    </row>
    <row r="292" spans="1:7" x14ac:dyDescent="0.2">
      <c r="A292" s="835"/>
      <c r="B292" s="835"/>
      <c r="C292" s="836" t="s">
        <v>765</v>
      </c>
      <c r="D292" s="837" t="s">
        <v>147</v>
      </c>
      <c r="E292" s="838" t="s">
        <v>503</v>
      </c>
      <c r="F292" s="838" t="s">
        <v>503</v>
      </c>
      <c r="G292" s="838" t="s">
        <v>503</v>
      </c>
    </row>
    <row r="293" spans="1:7" x14ac:dyDescent="0.2">
      <c r="A293" s="835"/>
      <c r="B293" s="835"/>
      <c r="C293" s="836" t="s">
        <v>777</v>
      </c>
      <c r="D293" s="837" t="s">
        <v>459</v>
      </c>
      <c r="E293" s="838" t="s">
        <v>674</v>
      </c>
      <c r="F293" s="838" t="s">
        <v>503</v>
      </c>
      <c r="G293" s="838" t="s">
        <v>674</v>
      </c>
    </row>
    <row r="294" spans="1:7" x14ac:dyDescent="0.2">
      <c r="A294" s="835"/>
      <c r="B294" s="835"/>
      <c r="C294" s="836" t="s">
        <v>242</v>
      </c>
      <c r="D294" s="837" t="s">
        <v>148</v>
      </c>
      <c r="E294" s="838" t="s">
        <v>503</v>
      </c>
      <c r="F294" s="838" t="s">
        <v>503</v>
      </c>
      <c r="G294" s="838" t="s">
        <v>503</v>
      </c>
    </row>
    <row r="295" spans="1:7" ht="22.5" x14ac:dyDescent="0.2">
      <c r="A295" s="835"/>
      <c r="B295" s="835"/>
      <c r="C295" s="836" t="s">
        <v>311</v>
      </c>
      <c r="D295" s="837" t="s">
        <v>839</v>
      </c>
      <c r="E295" s="838" t="s">
        <v>503</v>
      </c>
      <c r="F295" s="838" t="s">
        <v>503</v>
      </c>
      <c r="G295" s="838" t="s">
        <v>503</v>
      </c>
    </row>
    <row r="296" spans="1:7" ht="22.5" x14ac:dyDescent="0.2">
      <c r="A296" s="835"/>
      <c r="B296" s="835"/>
      <c r="C296" s="836" t="s">
        <v>866</v>
      </c>
      <c r="D296" s="837" t="s">
        <v>149</v>
      </c>
      <c r="E296" s="838" t="s">
        <v>1061</v>
      </c>
      <c r="F296" s="838" t="s">
        <v>503</v>
      </c>
      <c r="G296" s="838" t="s">
        <v>1061</v>
      </c>
    </row>
    <row r="297" spans="1:7" ht="112.5" x14ac:dyDescent="0.2">
      <c r="A297" s="831"/>
      <c r="B297" s="839" t="s">
        <v>1062</v>
      </c>
      <c r="C297" s="832"/>
      <c r="D297" s="833" t="s">
        <v>1063</v>
      </c>
      <c r="E297" s="834" t="s">
        <v>1064</v>
      </c>
      <c r="F297" s="834" t="s">
        <v>503</v>
      </c>
      <c r="G297" s="834" t="s">
        <v>1064</v>
      </c>
    </row>
    <row r="298" spans="1:7" ht="22.5" x14ac:dyDescent="0.2">
      <c r="A298" s="835"/>
      <c r="B298" s="835"/>
      <c r="C298" s="836" t="s">
        <v>843</v>
      </c>
      <c r="D298" s="837" t="s">
        <v>844</v>
      </c>
      <c r="E298" s="838" t="s">
        <v>1065</v>
      </c>
      <c r="F298" s="838" t="s">
        <v>503</v>
      </c>
      <c r="G298" s="838" t="s">
        <v>1065</v>
      </c>
    </row>
    <row r="299" spans="1:7" x14ac:dyDescent="0.2">
      <c r="A299" s="835"/>
      <c r="B299" s="835"/>
      <c r="C299" s="836" t="s">
        <v>753</v>
      </c>
      <c r="D299" s="837" t="s">
        <v>133</v>
      </c>
      <c r="E299" s="838" t="s">
        <v>1066</v>
      </c>
      <c r="F299" s="838" t="s">
        <v>503</v>
      </c>
      <c r="G299" s="838" t="s">
        <v>1066</v>
      </c>
    </row>
    <row r="300" spans="1:7" x14ac:dyDescent="0.2">
      <c r="A300" s="835"/>
      <c r="B300" s="835"/>
      <c r="C300" s="836" t="s">
        <v>289</v>
      </c>
      <c r="D300" s="837" t="s">
        <v>144</v>
      </c>
      <c r="E300" s="838" t="s">
        <v>602</v>
      </c>
      <c r="F300" s="838" t="s">
        <v>503</v>
      </c>
      <c r="G300" s="838" t="s">
        <v>602</v>
      </c>
    </row>
    <row r="301" spans="1:7" x14ac:dyDescent="0.2">
      <c r="A301" s="835"/>
      <c r="B301" s="835"/>
      <c r="C301" s="836" t="s">
        <v>292</v>
      </c>
      <c r="D301" s="837" t="s">
        <v>145</v>
      </c>
      <c r="E301" s="838" t="s">
        <v>1067</v>
      </c>
      <c r="F301" s="838" t="s">
        <v>503</v>
      </c>
      <c r="G301" s="838" t="s">
        <v>1067</v>
      </c>
    </row>
    <row r="302" spans="1:7" ht="15" x14ac:dyDescent="0.2">
      <c r="A302" s="831"/>
      <c r="B302" s="839" t="s">
        <v>266</v>
      </c>
      <c r="C302" s="832"/>
      <c r="D302" s="833" t="s">
        <v>205</v>
      </c>
      <c r="E302" s="834" t="s">
        <v>1068</v>
      </c>
      <c r="F302" s="834" t="s">
        <v>503</v>
      </c>
      <c r="G302" s="834" t="s">
        <v>1068</v>
      </c>
    </row>
    <row r="303" spans="1:7" ht="78.75" x14ac:dyDescent="0.2">
      <c r="A303" s="835"/>
      <c r="B303" s="835"/>
      <c r="C303" s="836" t="s">
        <v>662</v>
      </c>
      <c r="D303" s="837" t="s">
        <v>1069</v>
      </c>
      <c r="E303" s="838" t="s">
        <v>1070</v>
      </c>
      <c r="F303" s="838" t="s">
        <v>503</v>
      </c>
      <c r="G303" s="838" t="s">
        <v>1070</v>
      </c>
    </row>
    <row r="304" spans="1:7" ht="78.75" x14ac:dyDescent="0.2">
      <c r="A304" s="835"/>
      <c r="B304" s="835"/>
      <c r="C304" s="836" t="s">
        <v>665</v>
      </c>
      <c r="D304" s="837" t="s">
        <v>1069</v>
      </c>
      <c r="E304" s="838" t="s">
        <v>1071</v>
      </c>
      <c r="F304" s="838" t="s">
        <v>503</v>
      </c>
      <c r="G304" s="838" t="s">
        <v>1071</v>
      </c>
    </row>
    <row r="305" spans="1:7" ht="67.5" x14ac:dyDescent="0.2">
      <c r="A305" s="835"/>
      <c r="B305" s="835"/>
      <c r="C305" s="836" t="s">
        <v>698</v>
      </c>
      <c r="D305" s="837" t="s">
        <v>920</v>
      </c>
      <c r="E305" s="838" t="s">
        <v>1072</v>
      </c>
      <c r="F305" s="838" t="s">
        <v>503</v>
      </c>
      <c r="G305" s="838" t="s">
        <v>1072</v>
      </c>
    </row>
    <row r="306" spans="1:7" x14ac:dyDescent="0.2">
      <c r="A306" s="835"/>
      <c r="B306" s="835"/>
      <c r="C306" s="836" t="s">
        <v>1073</v>
      </c>
      <c r="D306" s="837" t="s">
        <v>487</v>
      </c>
      <c r="E306" s="838" t="s">
        <v>1074</v>
      </c>
      <c r="F306" s="838" t="s">
        <v>503</v>
      </c>
      <c r="G306" s="838" t="s">
        <v>1074</v>
      </c>
    </row>
    <row r="307" spans="1:7" x14ac:dyDescent="0.2">
      <c r="A307" s="835"/>
      <c r="B307" s="835"/>
      <c r="C307" s="836" t="s">
        <v>1075</v>
      </c>
      <c r="D307" s="837" t="s">
        <v>487</v>
      </c>
      <c r="E307" s="838" t="s">
        <v>1076</v>
      </c>
      <c r="F307" s="838" t="s">
        <v>503</v>
      </c>
      <c r="G307" s="838" t="s">
        <v>1076</v>
      </c>
    </row>
    <row r="308" spans="1:7" x14ac:dyDescent="0.2">
      <c r="A308" s="835"/>
      <c r="B308" s="835"/>
      <c r="C308" s="836" t="s">
        <v>1077</v>
      </c>
      <c r="D308" s="837" t="s">
        <v>133</v>
      </c>
      <c r="E308" s="838" t="s">
        <v>1078</v>
      </c>
      <c r="F308" s="838" t="s">
        <v>503</v>
      </c>
      <c r="G308" s="838" t="s">
        <v>1078</v>
      </c>
    </row>
    <row r="309" spans="1:7" x14ac:dyDescent="0.2">
      <c r="A309" s="835"/>
      <c r="B309" s="835"/>
      <c r="C309" s="836" t="s">
        <v>1079</v>
      </c>
      <c r="D309" s="837" t="s">
        <v>133</v>
      </c>
      <c r="E309" s="838" t="s">
        <v>1080</v>
      </c>
      <c r="F309" s="838" t="s">
        <v>503</v>
      </c>
      <c r="G309" s="838" t="s">
        <v>1080</v>
      </c>
    </row>
    <row r="310" spans="1:7" x14ac:dyDescent="0.2">
      <c r="A310" s="835"/>
      <c r="B310" s="835"/>
      <c r="C310" s="836" t="s">
        <v>289</v>
      </c>
      <c r="D310" s="837" t="s">
        <v>144</v>
      </c>
      <c r="E310" s="838" t="s">
        <v>1081</v>
      </c>
      <c r="F310" s="838" t="s">
        <v>503</v>
      </c>
      <c r="G310" s="838" t="s">
        <v>1081</v>
      </c>
    </row>
    <row r="311" spans="1:7" x14ac:dyDescent="0.2">
      <c r="A311" s="835"/>
      <c r="B311" s="835"/>
      <c r="C311" s="836" t="s">
        <v>1082</v>
      </c>
      <c r="D311" s="837" t="s">
        <v>144</v>
      </c>
      <c r="E311" s="838" t="s">
        <v>1083</v>
      </c>
      <c r="F311" s="838" t="s">
        <v>503</v>
      </c>
      <c r="G311" s="838" t="s">
        <v>1083</v>
      </c>
    </row>
    <row r="312" spans="1:7" x14ac:dyDescent="0.2">
      <c r="A312" s="835"/>
      <c r="B312" s="835"/>
      <c r="C312" s="836" t="s">
        <v>1084</v>
      </c>
      <c r="D312" s="837" t="s">
        <v>144</v>
      </c>
      <c r="E312" s="838" t="s">
        <v>1085</v>
      </c>
      <c r="F312" s="838" t="s">
        <v>503</v>
      </c>
      <c r="G312" s="838" t="s">
        <v>1085</v>
      </c>
    </row>
    <row r="313" spans="1:7" x14ac:dyDescent="0.2">
      <c r="A313" s="835"/>
      <c r="B313" s="835"/>
      <c r="C313" s="836" t="s">
        <v>292</v>
      </c>
      <c r="D313" s="837" t="s">
        <v>145</v>
      </c>
      <c r="E313" s="838" t="s">
        <v>1086</v>
      </c>
      <c r="F313" s="838" t="s">
        <v>503</v>
      </c>
      <c r="G313" s="838" t="s">
        <v>1086</v>
      </c>
    </row>
    <row r="314" spans="1:7" x14ac:dyDescent="0.2">
      <c r="A314" s="835"/>
      <c r="B314" s="835"/>
      <c r="C314" s="836" t="s">
        <v>1087</v>
      </c>
      <c r="D314" s="837" t="s">
        <v>145</v>
      </c>
      <c r="E314" s="838" t="s">
        <v>1088</v>
      </c>
      <c r="F314" s="838" t="s">
        <v>503</v>
      </c>
      <c r="G314" s="838" t="s">
        <v>1088</v>
      </c>
    </row>
    <row r="315" spans="1:7" x14ac:dyDescent="0.2">
      <c r="A315" s="835"/>
      <c r="B315" s="835"/>
      <c r="C315" s="836" t="s">
        <v>1089</v>
      </c>
      <c r="D315" s="837" t="s">
        <v>145</v>
      </c>
      <c r="E315" s="838" t="s">
        <v>1090</v>
      </c>
      <c r="F315" s="838" t="s">
        <v>503</v>
      </c>
      <c r="G315" s="838" t="s">
        <v>1090</v>
      </c>
    </row>
    <row r="316" spans="1:7" x14ac:dyDescent="0.2">
      <c r="A316" s="835"/>
      <c r="B316" s="835"/>
      <c r="C316" s="836" t="s">
        <v>282</v>
      </c>
      <c r="D316" s="837" t="s">
        <v>283</v>
      </c>
      <c r="E316" s="838" t="s">
        <v>1091</v>
      </c>
      <c r="F316" s="838" t="s">
        <v>503</v>
      </c>
      <c r="G316" s="838" t="s">
        <v>1091</v>
      </c>
    </row>
    <row r="317" spans="1:7" x14ac:dyDescent="0.2">
      <c r="A317" s="835"/>
      <c r="B317" s="835"/>
      <c r="C317" s="836" t="s">
        <v>229</v>
      </c>
      <c r="D317" s="837" t="s">
        <v>146</v>
      </c>
      <c r="E317" s="838" t="s">
        <v>1092</v>
      </c>
      <c r="F317" s="838" t="s">
        <v>503</v>
      </c>
      <c r="G317" s="838" t="s">
        <v>1092</v>
      </c>
    </row>
    <row r="318" spans="1:7" x14ac:dyDescent="0.2">
      <c r="A318" s="835"/>
      <c r="B318" s="835"/>
      <c r="C318" s="836" t="s">
        <v>1093</v>
      </c>
      <c r="D318" s="837" t="s">
        <v>146</v>
      </c>
      <c r="E318" s="838" t="s">
        <v>1094</v>
      </c>
      <c r="F318" s="838" t="s">
        <v>503</v>
      </c>
      <c r="G318" s="838" t="s">
        <v>1094</v>
      </c>
    </row>
    <row r="319" spans="1:7" x14ac:dyDescent="0.2">
      <c r="A319" s="835"/>
      <c r="B319" s="835"/>
      <c r="C319" s="836" t="s">
        <v>1095</v>
      </c>
      <c r="D319" s="837" t="s">
        <v>146</v>
      </c>
      <c r="E319" s="838" t="s">
        <v>1096</v>
      </c>
      <c r="F319" s="838" t="s">
        <v>503</v>
      </c>
      <c r="G319" s="838" t="s">
        <v>1096</v>
      </c>
    </row>
    <row r="320" spans="1:7" x14ac:dyDescent="0.2">
      <c r="A320" s="835"/>
      <c r="B320" s="835"/>
      <c r="C320" s="836" t="s">
        <v>1097</v>
      </c>
      <c r="D320" s="837" t="s">
        <v>957</v>
      </c>
      <c r="E320" s="838" t="s">
        <v>1098</v>
      </c>
      <c r="F320" s="838" t="s">
        <v>503</v>
      </c>
      <c r="G320" s="838" t="s">
        <v>1098</v>
      </c>
    </row>
    <row r="321" spans="1:7" x14ac:dyDescent="0.2">
      <c r="A321" s="835"/>
      <c r="B321" s="835"/>
      <c r="C321" s="836" t="s">
        <v>1099</v>
      </c>
      <c r="D321" s="837" t="s">
        <v>957</v>
      </c>
      <c r="E321" s="838" t="s">
        <v>1100</v>
      </c>
      <c r="F321" s="838" t="s">
        <v>503</v>
      </c>
      <c r="G321" s="838" t="s">
        <v>1100</v>
      </c>
    </row>
    <row r="322" spans="1:7" x14ac:dyDescent="0.2">
      <c r="A322" s="835"/>
      <c r="B322" s="835"/>
      <c r="C322" s="836" t="s">
        <v>242</v>
      </c>
      <c r="D322" s="837" t="s">
        <v>148</v>
      </c>
      <c r="E322" s="838" t="s">
        <v>1101</v>
      </c>
      <c r="F322" s="838" t="s">
        <v>503</v>
      </c>
      <c r="G322" s="838" t="s">
        <v>1101</v>
      </c>
    </row>
    <row r="323" spans="1:7" x14ac:dyDescent="0.2">
      <c r="A323" s="835"/>
      <c r="B323" s="835"/>
      <c r="C323" s="836" t="s">
        <v>1102</v>
      </c>
      <c r="D323" s="837" t="s">
        <v>148</v>
      </c>
      <c r="E323" s="838" t="s">
        <v>1103</v>
      </c>
      <c r="F323" s="838" t="s">
        <v>503</v>
      </c>
      <c r="G323" s="838" t="s">
        <v>1103</v>
      </c>
    </row>
    <row r="324" spans="1:7" x14ac:dyDescent="0.2">
      <c r="A324" s="835"/>
      <c r="B324" s="835"/>
      <c r="C324" s="836" t="s">
        <v>1104</v>
      </c>
      <c r="D324" s="837" t="s">
        <v>148</v>
      </c>
      <c r="E324" s="838" t="s">
        <v>1105</v>
      </c>
      <c r="F324" s="838" t="s">
        <v>503</v>
      </c>
      <c r="G324" s="838" t="s">
        <v>1105</v>
      </c>
    </row>
    <row r="325" spans="1:7" ht="22.5" x14ac:dyDescent="0.2">
      <c r="A325" s="835"/>
      <c r="B325" s="835"/>
      <c r="C325" s="836" t="s">
        <v>866</v>
      </c>
      <c r="D325" s="837" t="s">
        <v>149</v>
      </c>
      <c r="E325" s="838" t="s">
        <v>1106</v>
      </c>
      <c r="F325" s="838" t="s">
        <v>503</v>
      </c>
      <c r="G325" s="838" t="s">
        <v>1106</v>
      </c>
    </row>
    <row r="326" spans="1:7" x14ac:dyDescent="0.2">
      <c r="A326" s="828" t="s">
        <v>79</v>
      </c>
      <c r="B326" s="828"/>
      <c r="C326" s="828"/>
      <c r="D326" s="829" t="s">
        <v>176</v>
      </c>
      <c r="E326" s="830" t="s">
        <v>1107</v>
      </c>
      <c r="F326" s="830" t="s">
        <v>503</v>
      </c>
      <c r="G326" s="830" t="s">
        <v>1107</v>
      </c>
    </row>
    <row r="327" spans="1:7" ht="15" x14ac:dyDescent="0.2">
      <c r="A327" s="831"/>
      <c r="B327" s="839" t="s">
        <v>80</v>
      </c>
      <c r="C327" s="832"/>
      <c r="D327" s="833" t="s">
        <v>217</v>
      </c>
      <c r="E327" s="834" t="s">
        <v>508</v>
      </c>
      <c r="F327" s="834" t="s">
        <v>503</v>
      </c>
      <c r="G327" s="834" t="s">
        <v>508</v>
      </c>
    </row>
    <row r="328" spans="1:7" ht="45" x14ac:dyDescent="0.2">
      <c r="A328" s="835"/>
      <c r="B328" s="835"/>
      <c r="C328" s="836" t="s">
        <v>81</v>
      </c>
      <c r="D328" s="837" t="s">
        <v>1108</v>
      </c>
      <c r="E328" s="838" t="s">
        <v>508</v>
      </c>
      <c r="F328" s="838" t="s">
        <v>503</v>
      </c>
      <c r="G328" s="838" t="s">
        <v>508</v>
      </c>
    </row>
    <row r="329" spans="1:7" ht="15" x14ac:dyDescent="0.2">
      <c r="A329" s="831"/>
      <c r="B329" s="839" t="s">
        <v>1109</v>
      </c>
      <c r="C329" s="832"/>
      <c r="D329" s="833" t="s">
        <v>1110</v>
      </c>
      <c r="E329" s="834" t="s">
        <v>1111</v>
      </c>
      <c r="F329" s="834" t="s">
        <v>503</v>
      </c>
      <c r="G329" s="834" t="s">
        <v>1111</v>
      </c>
    </row>
    <row r="330" spans="1:7" x14ac:dyDescent="0.2">
      <c r="A330" s="835"/>
      <c r="B330" s="835"/>
      <c r="C330" s="836" t="s">
        <v>282</v>
      </c>
      <c r="D330" s="837" t="s">
        <v>283</v>
      </c>
      <c r="E330" s="838" t="s">
        <v>1112</v>
      </c>
      <c r="F330" s="838" t="s">
        <v>503</v>
      </c>
      <c r="G330" s="838" t="s">
        <v>1112</v>
      </c>
    </row>
    <row r="331" spans="1:7" x14ac:dyDescent="0.2">
      <c r="A331" s="835"/>
      <c r="B331" s="835"/>
      <c r="C331" s="836" t="s">
        <v>229</v>
      </c>
      <c r="D331" s="837" t="s">
        <v>146</v>
      </c>
      <c r="E331" s="838" t="s">
        <v>547</v>
      </c>
      <c r="F331" s="838" t="s">
        <v>503</v>
      </c>
      <c r="G331" s="838" t="s">
        <v>547</v>
      </c>
    </row>
    <row r="332" spans="1:7" x14ac:dyDescent="0.2">
      <c r="A332" s="835"/>
      <c r="B332" s="835"/>
      <c r="C332" s="836" t="s">
        <v>242</v>
      </c>
      <c r="D332" s="837" t="s">
        <v>148</v>
      </c>
      <c r="E332" s="838" t="s">
        <v>1113</v>
      </c>
      <c r="F332" s="838" t="s">
        <v>503</v>
      </c>
      <c r="G332" s="838" t="s">
        <v>1113</v>
      </c>
    </row>
    <row r="333" spans="1:7" ht="15" x14ac:dyDescent="0.2">
      <c r="A333" s="831"/>
      <c r="B333" s="839" t="s">
        <v>1114</v>
      </c>
      <c r="C333" s="832"/>
      <c r="D333" s="833" t="s">
        <v>177</v>
      </c>
      <c r="E333" s="834" t="s">
        <v>1115</v>
      </c>
      <c r="F333" s="834" t="s">
        <v>503</v>
      </c>
      <c r="G333" s="834" t="s">
        <v>1115</v>
      </c>
    </row>
    <row r="334" spans="1:7" ht="67.5" x14ac:dyDescent="0.2">
      <c r="A334" s="835"/>
      <c r="B334" s="835"/>
      <c r="C334" s="836" t="s">
        <v>698</v>
      </c>
      <c r="D334" s="837" t="s">
        <v>920</v>
      </c>
      <c r="E334" s="838" t="s">
        <v>1000</v>
      </c>
      <c r="F334" s="838" t="s">
        <v>503</v>
      </c>
      <c r="G334" s="838" t="s">
        <v>1000</v>
      </c>
    </row>
    <row r="335" spans="1:7" ht="45" x14ac:dyDescent="0.2">
      <c r="A335" s="835"/>
      <c r="B335" s="835"/>
      <c r="C335" s="836" t="s">
        <v>1116</v>
      </c>
      <c r="D335" s="837" t="s">
        <v>1117</v>
      </c>
      <c r="E335" s="838" t="s">
        <v>1118</v>
      </c>
      <c r="F335" s="838" t="s">
        <v>503</v>
      </c>
      <c r="G335" s="838" t="s">
        <v>1118</v>
      </c>
    </row>
    <row r="336" spans="1:7" x14ac:dyDescent="0.2">
      <c r="A336" s="835"/>
      <c r="B336" s="835"/>
      <c r="C336" s="836" t="s">
        <v>289</v>
      </c>
      <c r="D336" s="837" t="s">
        <v>144</v>
      </c>
      <c r="E336" s="838" t="s">
        <v>1119</v>
      </c>
      <c r="F336" s="838" t="s">
        <v>503</v>
      </c>
      <c r="G336" s="838" t="s">
        <v>1119</v>
      </c>
    </row>
    <row r="337" spans="1:7" x14ac:dyDescent="0.2">
      <c r="A337" s="835"/>
      <c r="B337" s="835"/>
      <c r="C337" s="836" t="s">
        <v>292</v>
      </c>
      <c r="D337" s="837" t="s">
        <v>145</v>
      </c>
      <c r="E337" s="838" t="s">
        <v>1120</v>
      </c>
      <c r="F337" s="838" t="s">
        <v>503</v>
      </c>
      <c r="G337" s="838" t="s">
        <v>1120</v>
      </c>
    </row>
    <row r="338" spans="1:7" x14ac:dyDescent="0.2">
      <c r="A338" s="835"/>
      <c r="B338" s="835"/>
      <c r="C338" s="836" t="s">
        <v>282</v>
      </c>
      <c r="D338" s="837" t="s">
        <v>283</v>
      </c>
      <c r="E338" s="838" t="s">
        <v>1121</v>
      </c>
      <c r="F338" s="838" t="s">
        <v>503</v>
      </c>
      <c r="G338" s="838" t="s">
        <v>1121</v>
      </c>
    </row>
    <row r="339" spans="1:7" x14ac:dyDescent="0.2">
      <c r="A339" s="835"/>
      <c r="B339" s="835"/>
      <c r="C339" s="836" t="s">
        <v>229</v>
      </c>
      <c r="D339" s="837" t="s">
        <v>146</v>
      </c>
      <c r="E339" s="838" t="s">
        <v>1122</v>
      </c>
      <c r="F339" s="838" t="s">
        <v>503</v>
      </c>
      <c r="G339" s="838" t="s">
        <v>1122</v>
      </c>
    </row>
    <row r="340" spans="1:7" x14ac:dyDescent="0.2">
      <c r="A340" s="835"/>
      <c r="B340" s="835"/>
      <c r="C340" s="836" t="s">
        <v>765</v>
      </c>
      <c r="D340" s="837" t="s">
        <v>147</v>
      </c>
      <c r="E340" s="838" t="s">
        <v>1039</v>
      </c>
      <c r="F340" s="838" t="s">
        <v>503</v>
      </c>
      <c r="G340" s="838" t="s">
        <v>1039</v>
      </c>
    </row>
    <row r="341" spans="1:7" x14ac:dyDescent="0.2">
      <c r="A341" s="835"/>
      <c r="B341" s="835"/>
      <c r="C341" s="836" t="s">
        <v>777</v>
      </c>
      <c r="D341" s="837" t="s">
        <v>459</v>
      </c>
      <c r="E341" s="838" t="s">
        <v>580</v>
      </c>
      <c r="F341" s="838" t="s">
        <v>503</v>
      </c>
      <c r="G341" s="838" t="s">
        <v>580</v>
      </c>
    </row>
    <row r="342" spans="1:7" x14ac:dyDescent="0.2">
      <c r="A342" s="835"/>
      <c r="B342" s="835"/>
      <c r="C342" s="836" t="s">
        <v>242</v>
      </c>
      <c r="D342" s="837" t="s">
        <v>148</v>
      </c>
      <c r="E342" s="838" t="s">
        <v>1123</v>
      </c>
      <c r="F342" s="838" t="s">
        <v>503</v>
      </c>
      <c r="G342" s="838" t="s">
        <v>1123</v>
      </c>
    </row>
    <row r="343" spans="1:7" ht="22.5" x14ac:dyDescent="0.2">
      <c r="A343" s="835"/>
      <c r="B343" s="835"/>
      <c r="C343" s="836" t="s">
        <v>311</v>
      </c>
      <c r="D343" s="837" t="s">
        <v>839</v>
      </c>
      <c r="E343" s="838" t="s">
        <v>531</v>
      </c>
      <c r="F343" s="838" t="s">
        <v>503</v>
      </c>
      <c r="G343" s="838" t="s">
        <v>531</v>
      </c>
    </row>
    <row r="344" spans="1:7" x14ac:dyDescent="0.2">
      <c r="A344" s="835"/>
      <c r="B344" s="835"/>
      <c r="C344" s="836" t="s">
        <v>865</v>
      </c>
      <c r="D344" s="837" t="s">
        <v>449</v>
      </c>
      <c r="E344" s="838" t="s">
        <v>1124</v>
      </c>
      <c r="F344" s="838" t="s">
        <v>503</v>
      </c>
      <c r="G344" s="838" t="s">
        <v>1124</v>
      </c>
    </row>
    <row r="345" spans="1:7" x14ac:dyDescent="0.2">
      <c r="A345" s="835"/>
      <c r="B345" s="835"/>
      <c r="C345" s="836" t="s">
        <v>760</v>
      </c>
      <c r="D345" s="837" t="s">
        <v>476</v>
      </c>
      <c r="E345" s="838" t="s">
        <v>531</v>
      </c>
      <c r="F345" s="838" t="s">
        <v>503</v>
      </c>
      <c r="G345" s="838" t="s">
        <v>531</v>
      </c>
    </row>
    <row r="346" spans="1:7" ht="15" x14ac:dyDescent="0.2">
      <c r="A346" s="831"/>
      <c r="B346" s="839" t="s">
        <v>1125</v>
      </c>
      <c r="C346" s="832"/>
      <c r="D346" s="833" t="s">
        <v>205</v>
      </c>
      <c r="E346" s="834" t="s">
        <v>1039</v>
      </c>
      <c r="F346" s="834" t="s">
        <v>503</v>
      </c>
      <c r="G346" s="834" t="s">
        <v>1039</v>
      </c>
    </row>
    <row r="347" spans="1:7" ht="67.5" x14ac:dyDescent="0.2">
      <c r="A347" s="835"/>
      <c r="B347" s="835"/>
      <c r="C347" s="836" t="s">
        <v>698</v>
      </c>
      <c r="D347" s="837" t="s">
        <v>920</v>
      </c>
      <c r="E347" s="838" t="s">
        <v>687</v>
      </c>
      <c r="F347" s="838" t="s">
        <v>503</v>
      </c>
      <c r="G347" s="838" t="s">
        <v>687</v>
      </c>
    </row>
    <row r="348" spans="1:7" x14ac:dyDescent="0.2">
      <c r="A348" s="835"/>
      <c r="B348" s="835"/>
      <c r="C348" s="836" t="s">
        <v>229</v>
      </c>
      <c r="D348" s="837" t="s">
        <v>146</v>
      </c>
      <c r="E348" s="838" t="s">
        <v>1126</v>
      </c>
      <c r="F348" s="838" t="s">
        <v>503</v>
      </c>
      <c r="G348" s="838" t="s">
        <v>1126</v>
      </c>
    </row>
    <row r="349" spans="1:7" x14ac:dyDescent="0.2">
      <c r="A349" s="835"/>
      <c r="B349" s="835"/>
      <c r="C349" s="836" t="s">
        <v>242</v>
      </c>
      <c r="D349" s="837" t="s">
        <v>148</v>
      </c>
      <c r="E349" s="838" t="s">
        <v>1124</v>
      </c>
      <c r="F349" s="838" t="s">
        <v>503</v>
      </c>
      <c r="G349" s="838" t="s">
        <v>1124</v>
      </c>
    </row>
    <row r="350" spans="1:7" x14ac:dyDescent="0.2">
      <c r="A350" s="828" t="s">
        <v>672</v>
      </c>
      <c r="B350" s="828"/>
      <c r="C350" s="828"/>
      <c r="D350" s="829" t="s">
        <v>135</v>
      </c>
      <c r="E350" s="830" t="s">
        <v>1127</v>
      </c>
      <c r="F350" s="830" t="s">
        <v>1128</v>
      </c>
      <c r="G350" s="830" t="s">
        <v>1129</v>
      </c>
    </row>
    <row r="351" spans="1:7" ht="15" x14ac:dyDescent="0.2">
      <c r="A351" s="831"/>
      <c r="B351" s="839" t="s">
        <v>1130</v>
      </c>
      <c r="C351" s="832"/>
      <c r="D351" s="833" t="s">
        <v>1131</v>
      </c>
      <c r="E351" s="834" t="s">
        <v>1132</v>
      </c>
      <c r="F351" s="834" t="s">
        <v>503</v>
      </c>
      <c r="G351" s="834" t="s">
        <v>1132</v>
      </c>
    </row>
    <row r="352" spans="1:7" ht="33.75" x14ac:dyDescent="0.2">
      <c r="A352" s="835"/>
      <c r="B352" s="835"/>
      <c r="C352" s="836" t="s">
        <v>965</v>
      </c>
      <c r="D352" s="837" t="s">
        <v>966</v>
      </c>
      <c r="E352" s="838" t="s">
        <v>1132</v>
      </c>
      <c r="F352" s="838" t="s">
        <v>503</v>
      </c>
      <c r="G352" s="838" t="s">
        <v>1132</v>
      </c>
    </row>
    <row r="353" spans="1:7" ht="22.5" x14ac:dyDescent="0.2">
      <c r="A353" s="831"/>
      <c r="B353" s="839" t="s">
        <v>1133</v>
      </c>
      <c r="C353" s="832"/>
      <c r="D353" s="833" t="s">
        <v>1134</v>
      </c>
      <c r="E353" s="834" t="s">
        <v>674</v>
      </c>
      <c r="F353" s="834" t="s">
        <v>503</v>
      </c>
      <c r="G353" s="834" t="s">
        <v>674</v>
      </c>
    </row>
    <row r="354" spans="1:7" x14ac:dyDescent="0.2">
      <c r="A354" s="835"/>
      <c r="B354" s="835"/>
      <c r="C354" s="836" t="s">
        <v>229</v>
      </c>
      <c r="D354" s="837" t="s">
        <v>146</v>
      </c>
      <c r="E354" s="838" t="s">
        <v>547</v>
      </c>
      <c r="F354" s="838" t="s">
        <v>503</v>
      </c>
      <c r="G354" s="838" t="s">
        <v>547</v>
      </c>
    </row>
    <row r="355" spans="1:7" x14ac:dyDescent="0.2">
      <c r="A355" s="835"/>
      <c r="B355" s="835"/>
      <c r="C355" s="836" t="s">
        <v>242</v>
      </c>
      <c r="D355" s="837" t="s">
        <v>148</v>
      </c>
      <c r="E355" s="838" t="s">
        <v>734</v>
      </c>
      <c r="F355" s="838" t="s">
        <v>503</v>
      </c>
      <c r="G355" s="838" t="s">
        <v>734</v>
      </c>
    </row>
    <row r="356" spans="1:7" ht="56.25" x14ac:dyDescent="0.2">
      <c r="A356" s="831"/>
      <c r="B356" s="839" t="s">
        <v>676</v>
      </c>
      <c r="C356" s="832"/>
      <c r="D356" s="833" t="s">
        <v>677</v>
      </c>
      <c r="E356" s="834" t="s">
        <v>1135</v>
      </c>
      <c r="F356" s="834" t="s">
        <v>503</v>
      </c>
      <c r="G356" s="834" t="s">
        <v>1135</v>
      </c>
    </row>
    <row r="357" spans="1:7" ht="56.25" x14ac:dyDescent="0.2">
      <c r="A357" s="835"/>
      <c r="B357" s="835"/>
      <c r="C357" s="836" t="s">
        <v>681</v>
      </c>
      <c r="D357" s="837" t="s">
        <v>1136</v>
      </c>
      <c r="E357" s="838" t="s">
        <v>683</v>
      </c>
      <c r="F357" s="838" t="s">
        <v>503</v>
      </c>
      <c r="G357" s="838" t="s">
        <v>683</v>
      </c>
    </row>
    <row r="358" spans="1:7" x14ac:dyDescent="0.2">
      <c r="A358" s="835"/>
      <c r="B358" s="835"/>
      <c r="C358" s="836" t="s">
        <v>1137</v>
      </c>
      <c r="D358" s="837" t="s">
        <v>137</v>
      </c>
      <c r="E358" s="838" t="s">
        <v>1138</v>
      </c>
      <c r="F358" s="838" t="s">
        <v>503</v>
      </c>
      <c r="G358" s="838" t="s">
        <v>1138</v>
      </c>
    </row>
    <row r="359" spans="1:7" ht="33.75" x14ac:dyDescent="0.2">
      <c r="A359" s="831"/>
      <c r="B359" s="839" t="s">
        <v>684</v>
      </c>
      <c r="C359" s="832"/>
      <c r="D359" s="833" t="s">
        <v>138</v>
      </c>
      <c r="E359" s="834" t="s">
        <v>1139</v>
      </c>
      <c r="F359" s="834" t="s">
        <v>503</v>
      </c>
      <c r="G359" s="834" t="s">
        <v>1139</v>
      </c>
    </row>
    <row r="360" spans="1:7" x14ac:dyDescent="0.2">
      <c r="A360" s="835"/>
      <c r="B360" s="835"/>
      <c r="C360" s="836" t="s">
        <v>1140</v>
      </c>
      <c r="D360" s="837" t="s">
        <v>139</v>
      </c>
      <c r="E360" s="838" t="s">
        <v>1139</v>
      </c>
      <c r="F360" s="838" t="s">
        <v>503</v>
      </c>
      <c r="G360" s="838" t="s">
        <v>1139</v>
      </c>
    </row>
    <row r="361" spans="1:7" ht="15" x14ac:dyDescent="0.2">
      <c r="A361" s="831"/>
      <c r="B361" s="839" t="s">
        <v>686</v>
      </c>
      <c r="C361" s="832"/>
      <c r="D361" s="833" t="s">
        <v>451</v>
      </c>
      <c r="E361" s="834" t="s">
        <v>961</v>
      </c>
      <c r="F361" s="834" t="s">
        <v>674</v>
      </c>
      <c r="G361" s="834" t="s">
        <v>1141</v>
      </c>
    </row>
    <row r="362" spans="1:7" x14ac:dyDescent="0.2">
      <c r="A362" s="835"/>
      <c r="B362" s="835"/>
      <c r="C362" s="836" t="s">
        <v>1140</v>
      </c>
      <c r="D362" s="837" t="s">
        <v>139</v>
      </c>
      <c r="E362" s="838" t="s">
        <v>1142</v>
      </c>
      <c r="F362" s="838" t="s">
        <v>1143</v>
      </c>
      <c r="G362" s="838" t="s">
        <v>1144</v>
      </c>
    </row>
    <row r="363" spans="1:7" x14ac:dyDescent="0.2">
      <c r="A363" s="835"/>
      <c r="B363" s="835"/>
      <c r="C363" s="836" t="s">
        <v>229</v>
      </c>
      <c r="D363" s="837" t="s">
        <v>146</v>
      </c>
      <c r="E363" s="838" t="s">
        <v>1145</v>
      </c>
      <c r="F363" s="838" t="s">
        <v>1145</v>
      </c>
      <c r="G363" s="838" t="s">
        <v>1146</v>
      </c>
    </row>
    <row r="364" spans="1:7" ht="15" x14ac:dyDescent="0.2">
      <c r="A364" s="831"/>
      <c r="B364" s="839" t="s">
        <v>688</v>
      </c>
      <c r="C364" s="832"/>
      <c r="D364" s="833" t="s">
        <v>140</v>
      </c>
      <c r="E364" s="834" t="s">
        <v>1147</v>
      </c>
      <c r="F364" s="834" t="s">
        <v>503</v>
      </c>
      <c r="G364" s="834" t="s">
        <v>1147</v>
      </c>
    </row>
    <row r="365" spans="1:7" ht="56.25" x14ac:dyDescent="0.2">
      <c r="A365" s="835"/>
      <c r="B365" s="835"/>
      <c r="C365" s="836" t="s">
        <v>681</v>
      </c>
      <c r="D365" s="837" t="s">
        <v>1136</v>
      </c>
      <c r="E365" s="838" t="s">
        <v>691</v>
      </c>
      <c r="F365" s="838" t="s">
        <v>503</v>
      </c>
      <c r="G365" s="838" t="s">
        <v>691</v>
      </c>
    </row>
    <row r="366" spans="1:7" x14ac:dyDescent="0.2">
      <c r="A366" s="835"/>
      <c r="B366" s="835"/>
      <c r="C366" s="836" t="s">
        <v>1140</v>
      </c>
      <c r="D366" s="837" t="s">
        <v>139</v>
      </c>
      <c r="E366" s="838" t="s">
        <v>1148</v>
      </c>
      <c r="F366" s="838" t="s">
        <v>503</v>
      </c>
      <c r="G366" s="838" t="s">
        <v>1148</v>
      </c>
    </row>
    <row r="367" spans="1:7" ht="15" x14ac:dyDescent="0.2">
      <c r="A367" s="831"/>
      <c r="B367" s="839" t="s">
        <v>692</v>
      </c>
      <c r="C367" s="832"/>
      <c r="D367" s="833" t="s">
        <v>141</v>
      </c>
      <c r="E367" s="834" t="s">
        <v>1149</v>
      </c>
      <c r="F367" s="834" t="s">
        <v>1150</v>
      </c>
      <c r="G367" s="834" t="s">
        <v>1151</v>
      </c>
    </row>
    <row r="368" spans="1:7" ht="22.5" x14ac:dyDescent="0.2">
      <c r="A368" s="835"/>
      <c r="B368" s="835"/>
      <c r="C368" s="836" t="s">
        <v>843</v>
      </c>
      <c r="D368" s="837" t="s">
        <v>844</v>
      </c>
      <c r="E368" s="838" t="s">
        <v>1152</v>
      </c>
      <c r="F368" s="838" t="s">
        <v>503</v>
      </c>
      <c r="G368" s="838" t="s">
        <v>1152</v>
      </c>
    </row>
    <row r="369" spans="1:7" x14ac:dyDescent="0.2">
      <c r="A369" s="835"/>
      <c r="B369" s="835"/>
      <c r="C369" s="836" t="s">
        <v>753</v>
      </c>
      <c r="D369" s="837" t="s">
        <v>133</v>
      </c>
      <c r="E369" s="838" t="s">
        <v>1153</v>
      </c>
      <c r="F369" s="838" t="s">
        <v>1154</v>
      </c>
      <c r="G369" s="838" t="s">
        <v>1155</v>
      </c>
    </row>
    <row r="370" spans="1:7" x14ac:dyDescent="0.2">
      <c r="A370" s="835"/>
      <c r="B370" s="835"/>
      <c r="C370" s="836" t="s">
        <v>823</v>
      </c>
      <c r="D370" s="837" t="s">
        <v>824</v>
      </c>
      <c r="E370" s="838" t="s">
        <v>1156</v>
      </c>
      <c r="F370" s="838" t="s">
        <v>503</v>
      </c>
      <c r="G370" s="838" t="s">
        <v>1156</v>
      </c>
    </row>
    <row r="371" spans="1:7" x14ac:dyDescent="0.2">
      <c r="A371" s="835"/>
      <c r="B371" s="835"/>
      <c r="C371" s="836" t="s">
        <v>289</v>
      </c>
      <c r="D371" s="837" t="s">
        <v>144</v>
      </c>
      <c r="E371" s="838" t="s">
        <v>1157</v>
      </c>
      <c r="F371" s="838" t="s">
        <v>1158</v>
      </c>
      <c r="G371" s="838" t="s">
        <v>1159</v>
      </c>
    </row>
    <row r="372" spans="1:7" x14ac:dyDescent="0.2">
      <c r="A372" s="835"/>
      <c r="B372" s="835"/>
      <c r="C372" s="836" t="s">
        <v>292</v>
      </c>
      <c r="D372" s="837" t="s">
        <v>145</v>
      </c>
      <c r="E372" s="838" t="s">
        <v>1160</v>
      </c>
      <c r="F372" s="838" t="s">
        <v>1161</v>
      </c>
      <c r="G372" s="838" t="s">
        <v>1162</v>
      </c>
    </row>
    <row r="373" spans="1:7" ht="22.5" x14ac:dyDescent="0.2">
      <c r="A373" s="835"/>
      <c r="B373" s="835"/>
      <c r="C373" s="836" t="s">
        <v>850</v>
      </c>
      <c r="D373" s="837" t="s">
        <v>851</v>
      </c>
      <c r="E373" s="838" t="s">
        <v>674</v>
      </c>
      <c r="F373" s="838" t="s">
        <v>503</v>
      </c>
      <c r="G373" s="838" t="s">
        <v>674</v>
      </c>
    </row>
    <row r="374" spans="1:7" x14ac:dyDescent="0.2">
      <c r="A374" s="835"/>
      <c r="B374" s="835"/>
      <c r="C374" s="836" t="s">
        <v>282</v>
      </c>
      <c r="D374" s="837" t="s">
        <v>283</v>
      </c>
      <c r="E374" s="838" t="s">
        <v>687</v>
      </c>
      <c r="F374" s="838" t="s">
        <v>503</v>
      </c>
      <c r="G374" s="838" t="s">
        <v>687</v>
      </c>
    </row>
    <row r="375" spans="1:7" x14ac:dyDescent="0.2">
      <c r="A375" s="835"/>
      <c r="B375" s="835"/>
      <c r="C375" s="836" t="s">
        <v>229</v>
      </c>
      <c r="D375" s="837" t="s">
        <v>146</v>
      </c>
      <c r="E375" s="838" t="s">
        <v>1163</v>
      </c>
      <c r="F375" s="838" t="s">
        <v>503</v>
      </c>
      <c r="G375" s="838" t="s">
        <v>1163</v>
      </c>
    </row>
    <row r="376" spans="1:7" x14ac:dyDescent="0.2">
      <c r="A376" s="835"/>
      <c r="B376" s="835"/>
      <c r="C376" s="836" t="s">
        <v>765</v>
      </c>
      <c r="D376" s="837" t="s">
        <v>147</v>
      </c>
      <c r="E376" s="838" t="s">
        <v>1164</v>
      </c>
      <c r="F376" s="838" t="s">
        <v>503</v>
      </c>
      <c r="G376" s="838" t="s">
        <v>1164</v>
      </c>
    </row>
    <row r="377" spans="1:7" x14ac:dyDescent="0.2">
      <c r="A377" s="835"/>
      <c r="B377" s="835"/>
      <c r="C377" s="836" t="s">
        <v>777</v>
      </c>
      <c r="D377" s="837" t="s">
        <v>459</v>
      </c>
      <c r="E377" s="838" t="s">
        <v>797</v>
      </c>
      <c r="F377" s="838" t="s">
        <v>503</v>
      </c>
      <c r="G377" s="838" t="s">
        <v>797</v>
      </c>
    </row>
    <row r="378" spans="1:7" x14ac:dyDescent="0.2">
      <c r="A378" s="835"/>
      <c r="B378" s="835"/>
      <c r="C378" s="836" t="s">
        <v>856</v>
      </c>
      <c r="D378" s="837" t="s">
        <v>857</v>
      </c>
      <c r="E378" s="838" t="s">
        <v>531</v>
      </c>
      <c r="F378" s="838" t="s">
        <v>503</v>
      </c>
      <c r="G378" s="838" t="s">
        <v>531</v>
      </c>
    </row>
    <row r="379" spans="1:7" x14ac:dyDescent="0.2">
      <c r="A379" s="835"/>
      <c r="B379" s="835"/>
      <c r="C379" s="836" t="s">
        <v>242</v>
      </c>
      <c r="D379" s="837" t="s">
        <v>148</v>
      </c>
      <c r="E379" s="838" t="s">
        <v>1165</v>
      </c>
      <c r="F379" s="838" t="s">
        <v>503</v>
      </c>
      <c r="G379" s="838" t="s">
        <v>1165</v>
      </c>
    </row>
    <row r="380" spans="1:7" ht="22.5" x14ac:dyDescent="0.2">
      <c r="A380" s="835"/>
      <c r="B380" s="835"/>
      <c r="C380" s="836" t="s">
        <v>311</v>
      </c>
      <c r="D380" s="837" t="s">
        <v>839</v>
      </c>
      <c r="E380" s="838" t="s">
        <v>602</v>
      </c>
      <c r="F380" s="838" t="s">
        <v>503</v>
      </c>
      <c r="G380" s="838" t="s">
        <v>602</v>
      </c>
    </row>
    <row r="381" spans="1:7" ht="22.5" x14ac:dyDescent="0.2">
      <c r="A381" s="835"/>
      <c r="B381" s="835"/>
      <c r="C381" s="836" t="s">
        <v>862</v>
      </c>
      <c r="D381" s="837" t="s">
        <v>863</v>
      </c>
      <c r="E381" s="838" t="s">
        <v>1029</v>
      </c>
      <c r="F381" s="838" t="s">
        <v>503</v>
      </c>
      <c r="G381" s="838" t="s">
        <v>1029</v>
      </c>
    </row>
    <row r="382" spans="1:7" x14ac:dyDescent="0.2">
      <c r="A382" s="835"/>
      <c r="B382" s="835"/>
      <c r="C382" s="836" t="s">
        <v>865</v>
      </c>
      <c r="D382" s="837" t="s">
        <v>449</v>
      </c>
      <c r="E382" s="838" t="s">
        <v>1166</v>
      </c>
      <c r="F382" s="838" t="s">
        <v>503</v>
      </c>
      <c r="G382" s="838" t="s">
        <v>1166</v>
      </c>
    </row>
    <row r="383" spans="1:7" x14ac:dyDescent="0.2">
      <c r="A383" s="835"/>
      <c r="B383" s="835"/>
      <c r="C383" s="836" t="s">
        <v>760</v>
      </c>
      <c r="D383" s="837" t="s">
        <v>476</v>
      </c>
      <c r="E383" s="838" t="s">
        <v>547</v>
      </c>
      <c r="F383" s="838" t="s">
        <v>503</v>
      </c>
      <c r="G383" s="838" t="s">
        <v>547</v>
      </c>
    </row>
    <row r="384" spans="1:7" ht="22.5" x14ac:dyDescent="0.2">
      <c r="A384" s="835"/>
      <c r="B384" s="835"/>
      <c r="C384" s="836" t="s">
        <v>866</v>
      </c>
      <c r="D384" s="837" t="s">
        <v>149</v>
      </c>
      <c r="E384" s="838" t="s">
        <v>1167</v>
      </c>
      <c r="F384" s="838" t="s">
        <v>503</v>
      </c>
      <c r="G384" s="838" t="s">
        <v>1167</v>
      </c>
    </row>
    <row r="385" spans="1:7" ht="22.5" x14ac:dyDescent="0.2">
      <c r="A385" s="835"/>
      <c r="B385" s="835"/>
      <c r="C385" s="836" t="s">
        <v>868</v>
      </c>
      <c r="D385" s="837" t="s">
        <v>869</v>
      </c>
      <c r="E385" s="838" t="s">
        <v>687</v>
      </c>
      <c r="F385" s="838" t="s">
        <v>503</v>
      </c>
      <c r="G385" s="838" t="s">
        <v>687</v>
      </c>
    </row>
    <row r="386" spans="1:7" ht="22.5" x14ac:dyDescent="0.2">
      <c r="A386" s="831"/>
      <c r="B386" s="839" t="s">
        <v>694</v>
      </c>
      <c r="C386" s="832"/>
      <c r="D386" s="833" t="s">
        <v>453</v>
      </c>
      <c r="E386" s="834" t="s">
        <v>1168</v>
      </c>
      <c r="F386" s="834" t="s">
        <v>503</v>
      </c>
      <c r="G386" s="834" t="s">
        <v>1168</v>
      </c>
    </row>
    <row r="387" spans="1:7" x14ac:dyDescent="0.2">
      <c r="A387" s="835"/>
      <c r="B387" s="835"/>
      <c r="C387" s="836" t="s">
        <v>242</v>
      </c>
      <c r="D387" s="837" t="s">
        <v>148</v>
      </c>
      <c r="E387" s="838" t="s">
        <v>1168</v>
      </c>
      <c r="F387" s="838" t="s">
        <v>503</v>
      </c>
      <c r="G387" s="838" t="s">
        <v>1168</v>
      </c>
    </row>
    <row r="388" spans="1:7" ht="15" x14ac:dyDescent="0.2">
      <c r="A388" s="831"/>
      <c r="B388" s="839" t="s">
        <v>701</v>
      </c>
      <c r="C388" s="832"/>
      <c r="D388" s="833" t="s">
        <v>702</v>
      </c>
      <c r="E388" s="834" t="s">
        <v>1169</v>
      </c>
      <c r="F388" s="834" t="s">
        <v>503</v>
      </c>
      <c r="G388" s="834" t="s">
        <v>1169</v>
      </c>
    </row>
    <row r="389" spans="1:7" x14ac:dyDescent="0.2">
      <c r="A389" s="835"/>
      <c r="B389" s="835"/>
      <c r="C389" s="836" t="s">
        <v>1140</v>
      </c>
      <c r="D389" s="837" t="s">
        <v>139</v>
      </c>
      <c r="E389" s="838" t="s">
        <v>1169</v>
      </c>
      <c r="F389" s="838" t="s">
        <v>503</v>
      </c>
      <c r="G389" s="838" t="s">
        <v>1169</v>
      </c>
    </row>
    <row r="390" spans="1:7" ht="15" x14ac:dyDescent="0.2">
      <c r="A390" s="831"/>
      <c r="B390" s="839" t="s">
        <v>1170</v>
      </c>
      <c r="C390" s="832"/>
      <c r="D390" s="833" t="s">
        <v>188</v>
      </c>
      <c r="E390" s="834" t="s">
        <v>1171</v>
      </c>
      <c r="F390" s="834" t="s">
        <v>503</v>
      </c>
      <c r="G390" s="834" t="s">
        <v>1171</v>
      </c>
    </row>
    <row r="391" spans="1:7" ht="22.5" x14ac:dyDescent="0.2">
      <c r="A391" s="835"/>
      <c r="B391" s="835"/>
      <c r="C391" s="836" t="s">
        <v>791</v>
      </c>
      <c r="D391" s="837" t="s">
        <v>187</v>
      </c>
      <c r="E391" s="838" t="s">
        <v>1171</v>
      </c>
      <c r="F391" s="838" t="s">
        <v>503</v>
      </c>
      <c r="G391" s="838" t="s">
        <v>1171</v>
      </c>
    </row>
    <row r="392" spans="1:7" ht="15" x14ac:dyDescent="0.2">
      <c r="A392" s="831"/>
      <c r="B392" s="839" t="s">
        <v>1172</v>
      </c>
      <c r="C392" s="832"/>
      <c r="D392" s="833" t="s">
        <v>205</v>
      </c>
      <c r="E392" s="834" t="s">
        <v>1166</v>
      </c>
      <c r="F392" s="834" t="s">
        <v>503</v>
      </c>
      <c r="G392" s="834" t="s">
        <v>1166</v>
      </c>
    </row>
    <row r="393" spans="1:7" x14ac:dyDescent="0.2">
      <c r="A393" s="835"/>
      <c r="B393" s="835"/>
      <c r="C393" s="836" t="s">
        <v>229</v>
      </c>
      <c r="D393" s="837" t="s">
        <v>146</v>
      </c>
      <c r="E393" s="838" t="s">
        <v>580</v>
      </c>
      <c r="F393" s="838" t="s">
        <v>503</v>
      </c>
      <c r="G393" s="838" t="s">
        <v>580</v>
      </c>
    </row>
    <row r="394" spans="1:7" x14ac:dyDescent="0.2">
      <c r="A394" s="835"/>
      <c r="B394" s="835"/>
      <c r="C394" s="836" t="s">
        <v>242</v>
      </c>
      <c r="D394" s="837" t="s">
        <v>148</v>
      </c>
      <c r="E394" s="838" t="s">
        <v>794</v>
      </c>
      <c r="F394" s="838" t="s">
        <v>503</v>
      </c>
      <c r="G394" s="838" t="s">
        <v>794</v>
      </c>
    </row>
    <row r="395" spans="1:7" ht="22.5" x14ac:dyDescent="0.2">
      <c r="A395" s="828" t="s">
        <v>704</v>
      </c>
      <c r="B395" s="828"/>
      <c r="C395" s="828"/>
      <c r="D395" s="829" t="s">
        <v>207</v>
      </c>
      <c r="E395" s="830" t="s">
        <v>1173</v>
      </c>
      <c r="F395" s="830" t="s">
        <v>503</v>
      </c>
      <c r="G395" s="830" t="s">
        <v>1173</v>
      </c>
    </row>
    <row r="396" spans="1:7" ht="15" x14ac:dyDescent="0.2">
      <c r="A396" s="831"/>
      <c r="B396" s="839" t="s">
        <v>706</v>
      </c>
      <c r="C396" s="832"/>
      <c r="D396" s="833" t="s">
        <v>205</v>
      </c>
      <c r="E396" s="834" t="s">
        <v>1173</v>
      </c>
      <c r="F396" s="834" t="s">
        <v>503</v>
      </c>
      <c r="G396" s="834" t="s">
        <v>1173</v>
      </c>
    </row>
    <row r="397" spans="1:7" ht="67.5" x14ac:dyDescent="0.2">
      <c r="A397" s="835"/>
      <c r="B397" s="835"/>
      <c r="C397" s="836" t="s">
        <v>698</v>
      </c>
      <c r="D397" s="837" t="s">
        <v>920</v>
      </c>
      <c r="E397" s="838" t="s">
        <v>916</v>
      </c>
      <c r="F397" s="838" t="s">
        <v>503</v>
      </c>
      <c r="G397" s="838" t="s">
        <v>916</v>
      </c>
    </row>
    <row r="398" spans="1:7" x14ac:dyDescent="0.2">
      <c r="A398" s="835"/>
      <c r="B398" s="835"/>
      <c r="C398" s="836" t="s">
        <v>1174</v>
      </c>
      <c r="D398" s="837" t="s">
        <v>139</v>
      </c>
      <c r="E398" s="838" t="s">
        <v>1175</v>
      </c>
      <c r="F398" s="838" t="s">
        <v>503</v>
      </c>
      <c r="G398" s="838" t="s">
        <v>1175</v>
      </c>
    </row>
    <row r="399" spans="1:7" x14ac:dyDescent="0.2">
      <c r="A399" s="835"/>
      <c r="B399" s="835"/>
      <c r="C399" s="836" t="s">
        <v>1176</v>
      </c>
      <c r="D399" s="837" t="s">
        <v>139</v>
      </c>
      <c r="E399" s="838" t="s">
        <v>1177</v>
      </c>
      <c r="F399" s="838" t="s">
        <v>503</v>
      </c>
      <c r="G399" s="838" t="s">
        <v>1177</v>
      </c>
    </row>
    <row r="400" spans="1:7" x14ac:dyDescent="0.2">
      <c r="A400" s="835"/>
      <c r="B400" s="835"/>
      <c r="C400" s="836" t="s">
        <v>1077</v>
      </c>
      <c r="D400" s="837" t="s">
        <v>133</v>
      </c>
      <c r="E400" s="838" t="s">
        <v>1178</v>
      </c>
      <c r="F400" s="838" t="s">
        <v>503</v>
      </c>
      <c r="G400" s="838" t="s">
        <v>1178</v>
      </c>
    </row>
    <row r="401" spans="1:7" x14ac:dyDescent="0.2">
      <c r="A401" s="835"/>
      <c r="B401" s="835"/>
      <c r="C401" s="836" t="s">
        <v>1079</v>
      </c>
      <c r="D401" s="837" t="s">
        <v>133</v>
      </c>
      <c r="E401" s="838" t="s">
        <v>1179</v>
      </c>
      <c r="F401" s="838" t="s">
        <v>503</v>
      </c>
      <c r="G401" s="838" t="s">
        <v>1179</v>
      </c>
    </row>
    <row r="402" spans="1:7" x14ac:dyDescent="0.2">
      <c r="A402" s="835"/>
      <c r="B402" s="835"/>
      <c r="C402" s="836" t="s">
        <v>1082</v>
      </c>
      <c r="D402" s="837" t="s">
        <v>144</v>
      </c>
      <c r="E402" s="838" t="s">
        <v>1180</v>
      </c>
      <c r="F402" s="838" t="s">
        <v>503</v>
      </c>
      <c r="G402" s="838" t="s">
        <v>1180</v>
      </c>
    </row>
    <row r="403" spans="1:7" x14ac:dyDescent="0.2">
      <c r="A403" s="835"/>
      <c r="B403" s="835"/>
      <c r="C403" s="836" t="s">
        <v>1084</v>
      </c>
      <c r="D403" s="837" t="s">
        <v>144</v>
      </c>
      <c r="E403" s="838" t="s">
        <v>1181</v>
      </c>
      <c r="F403" s="838" t="s">
        <v>503</v>
      </c>
      <c r="G403" s="838" t="s">
        <v>1181</v>
      </c>
    </row>
    <row r="404" spans="1:7" x14ac:dyDescent="0.2">
      <c r="A404" s="835"/>
      <c r="B404" s="835"/>
      <c r="C404" s="836" t="s">
        <v>1087</v>
      </c>
      <c r="D404" s="837" t="s">
        <v>145</v>
      </c>
      <c r="E404" s="838" t="s">
        <v>1182</v>
      </c>
      <c r="F404" s="838" t="s">
        <v>503</v>
      </c>
      <c r="G404" s="838" t="s">
        <v>1182</v>
      </c>
    </row>
    <row r="405" spans="1:7" x14ac:dyDescent="0.2">
      <c r="A405" s="835"/>
      <c r="B405" s="835"/>
      <c r="C405" s="836" t="s">
        <v>1089</v>
      </c>
      <c r="D405" s="837" t="s">
        <v>145</v>
      </c>
      <c r="E405" s="838" t="s">
        <v>1183</v>
      </c>
      <c r="F405" s="838" t="s">
        <v>503</v>
      </c>
      <c r="G405" s="838" t="s">
        <v>1183</v>
      </c>
    </row>
    <row r="406" spans="1:7" x14ac:dyDescent="0.2">
      <c r="A406" s="835"/>
      <c r="B406" s="835"/>
      <c r="C406" s="836" t="s">
        <v>1184</v>
      </c>
      <c r="D406" s="837" t="s">
        <v>137</v>
      </c>
      <c r="E406" s="838" t="s">
        <v>1185</v>
      </c>
      <c r="F406" s="838" t="s">
        <v>503</v>
      </c>
      <c r="G406" s="838" t="s">
        <v>1185</v>
      </c>
    </row>
    <row r="407" spans="1:7" x14ac:dyDescent="0.2">
      <c r="A407" s="835"/>
      <c r="B407" s="835"/>
      <c r="C407" s="836" t="s">
        <v>1186</v>
      </c>
      <c r="D407" s="837" t="s">
        <v>283</v>
      </c>
      <c r="E407" s="838" t="s">
        <v>1187</v>
      </c>
      <c r="F407" s="838" t="s">
        <v>503</v>
      </c>
      <c r="G407" s="838" t="s">
        <v>1187</v>
      </c>
    </row>
    <row r="408" spans="1:7" x14ac:dyDescent="0.2">
      <c r="A408" s="835"/>
      <c r="B408" s="835"/>
      <c r="C408" s="836" t="s">
        <v>1093</v>
      </c>
      <c r="D408" s="837" t="s">
        <v>146</v>
      </c>
      <c r="E408" s="838" t="s">
        <v>1188</v>
      </c>
      <c r="F408" s="838" t="s">
        <v>503</v>
      </c>
      <c r="G408" s="838" t="s">
        <v>1188</v>
      </c>
    </row>
    <row r="409" spans="1:7" x14ac:dyDescent="0.2">
      <c r="A409" s="835"/>
      <c r="B409" s="835"/>
      <c r="C409" s="836" t="s">
        <v>1095</v>
      </c>
      <c r="D409" s="837" t="s">
        <v>146</v>
      </c>
      <c r="E409" s="838" t="s">
        <v>1189</v>
      </c>
      <c r="F409" s="838" t="s">
        <v>503</v>
      </c>
      <c r="G409" s="838" t="s">
        <v>1189</v>
      </c>
    </row>
    <row r="410" spans="1:7" x14ac:dyDescent="0.2">
      <c r="A410" s="835"/>
      <c r="B410" s="835"/>
      <c r="C410" s="836" t="s">
        <v>1190</v>
      </c>
      <c r="D410" s="837" t="s">
        <v>857</v>
      </c>
      <c r="E410" s="838" t="s">
        <v>1191</v>
      </c>
      <c r="F410" s="838" t="s">
        <v>503</v>
      </c>
      <c r="G410" s="838" t="s">
        <v>1191</v>
      </c>
    </row>
    <row r="411" spans="1:7" x14ac:dyDescent="0.2">
      <c r="A411" s="835"/>
      <c r="B411" s="835"/>
      <c r="C411" s="836" t="s">
        <v>1102</v>
      </c>
      <c r="D411" s="837" t="s">
        <v>148</v>
      </c>
      <c r="E411" s="838" t="s">
        <v>1192</v>
      </c>
      <c r="F411" s="838" t="s">
        <v>503</v>
      </c>
      <c r="G411" s="838" t="s">
        <v>1192</v>
      </c>
    </row>
    <row r="412" spans="1:7" x14ac:dyDescent="0.2">
      <c r="A412" s="835"/>
      <c r="B412" s="835"/>
      <c r="C412" s="836" t="s">
        <v>1104</v>
      </c>
      <c r="D412" s="837" t="s">
        <v>148</v>
      </c>
      <c r="E412" s="838" t="s">
        <v>1193</v>
      </c>
      <c r="F412" s="838" t="s">
        <v>503</v>
      </c>
      <c r="G412" s="838" t="s">
        <v>1193</v>
      </c>
    </row>
    <row r="413" spans="1:7" x14ac:dyDescent="0.2">
      <c r="A413" s="835"/>
      <c r="B413" s="835"/>
      <c r="C413" s="836" t="s">
        <v>1194</v>
      </c>
      <c r="D413" s="837" t="s">
        <v>449</v>
      </c>
      <c r="E413" s="838" t="s">
        <v>1195</v>
      </c>
      <c r="F413" s="838" t="s">
        <v>503</v>
      </c>
      <c r="G413" s="838" t="s">
        <v>1195</v>
      </c>
    </row>
    <row r="414" spans="1:7" x14ac:dyDescent="0.2">
      <c r="A414" s="835"/>
      <c r="B414" s="835"/>
      <c r="C414" s="836" t="s">
        <v>1196</v>
      </c>
      <c r="D414" s="837" t="s">
        <v>449</v>
      </c>
      <c r="E414" s="838" t="s">
        <v>1197</v>
      </c>
      <c r="F414" s="838" t="s">
        <v>503</v>
      </c>
      <c r="G414" s="838" t="s">
        <v>1197</v>
      </c>
    </row>
    <row r="415" spans="1:7" x14ac:dyDescent="0.2">
      <c r="A415" s="835"/>
      <c r="B415" s="835"/>
      <c r="C415" s="836" t="s">
        <v>1198</v>
      </c>
      <c r="D415" s="837" t="s">
        <v>476</v>
      </c>
      <c r="E415" s="838" t="s">
        <v>1199</v>
      </c>
      <c r="F415" s="838" t="s">
        <v>503</v>
      </c>
      <c r="G415" s="838" t="s">
        <v>1199</v>
      </c>
    </row>
    <row r="416" spans="1:7" x14ac:dyDescent="0.2">
      <c r="A416" s="828" t="s">
        <v>709</v>
      </c>
      <c r="B416" s="828"/>
      <c r="C416" s="828"/>
      <c r="D416" s="829" t="s">
        <v>485</v>
      </c>
      <c r="E416" s="830" t="s">
        <v>1200</v>
      </c>
      <c r="F416" s="830" t="s">
        <v>710</v>
      </c>
      <c r="G416" s="830" t="s">
        <v>1201</v>
      </c>
    </row>
    <row r="417" spans="1:7" ht="15" x14ac:dyDescent="0.2">
      <c r="A417" s="831"/>
      <c r="B417" s="839" t="s">
        <v>1202</v>
      </c>
      <c r="C417" s="832"/>
      <c r="D417" s="833" t="s">
        <v>1203</v>
      </c>
      <c r="E417" s="834" t="s">
        <v>1204</v>
      </c>
      <c r="F417" s="834" t="s">
        <v>503</v>
      </c>
      <c r="G417" s="834" t="s">
        <v>1204</v>
      </c>
    </row>
    <row r="418" spans="1:7" ht="22.5" x14ac:dyDescent="0.2">
      <c r="A418" s="835"/>
      <c r="B418" s="835"/>
      <c r="C418" s="836" t="s">
        <v>843</v>
      </c>
      <c r="D418" s="837" t="s">
        <v>844</v>
      </c>
      <c r="E418" s="838" t="s">
        <v>1205</v>
      </c>
      <c r="F418" s="838" t="s">
        <v>503</v>
      </c>
      <c r="G418" s="838" t="s">
        <v>1205</v>
      </c>
    </row>
    <row r="419" spans="1:7" x14ac:dyDescent="0.2">
      <c r="A419" s="835"/>
      <c r="B419" s="835"/>
      <c r="C419" s="836" t="s">
        <v>753</v>
      </c>
      <c r="D419" s="837" t="s">
        <v>133</v>
      </c>
      <c r="E419" s="838" t="s">
        <v>1206</v>
      </c>
      <c r="F419" s="838" t="s">
        <v>503</v>
      </c>
      <c r="G419" s="838" t="s">
        <v>1206</v>
      </c>
    </row>
    <row r="420" spans="1:7" x14ac:dyDescent="0.2">
      <c r="A420" s="835"/>
      <c r="B420" s="835"/>
      <c r="C420" s="836" t="s">
        <v>823</v>
      </c>
      <c r="D420" s="837" t="s">
        <v>824</v>
      </c>
      <c r="E420" s="838" t="s">
        <v>1207</v>
      </c>
      <c r="F420" s="838" t="s">
        <v>503</v>
      </c>
      <c r="G420" s="838" t="s">
        <v>1207</v>
      </c>
    </row>
    <row r="421" spans="1:7" x14ac:dyDescent="0.2">
      <c r="A421" s="835"/>
      <c r="B421" s="835"/>
      <c r="C421" s="836" t="s">
        <v>289</v>
      </c>
      <c r="D421" s="837" t="s">
        <v>144</v>
      </c>
      <c r="E421" s="838" t="s">
        <v>1208</v>
      </c>
      <c r="F421" s="838" t="s">
        <v>503</v>
      </c>
      <c r="G421" s="838" t="s">
        <v>1208</v>
      </c>
    </row>
    <row r="422" spans="1:7" x14ac:dyDescent="0.2">
      <c r="A422" s="835"/>
      <c r="B422" s="835"/>
      <c r="C422" s="836" t="s">
        <v>292</v>
      </c>
      <c r="D422" s="837" t="s">
        <v>145</v>
      </c>
      <c r="E422" s="838" t="s">
        <v>1209</v>
      </c>
      <c r="F422" s="838" t="s">
        <v>503</v>
      </c>
      <c r="G422" s="838" t="s">
        <v>1209</v>
      </c>
    </row>
    <row r="423" spans="1:7" x14ac:dyDescent="0.2">
      <c r="A423" s="835"/>
      <c r="B423" s="835"/>
      <c r="C423" s="836" t="s">
        <v>229</v>
      </c>
      <c r="D423" s="837" t="s">
        <v>146</v>
      </c>
      <c r="E423" s="838" t="s">
        <v>1210</v>
      </c>
      <c r="F423" s="838" t="s">
        <v>503</v>
      </c>
      <c r="G423" s="838" t="s">
        <v>1210</v>
      </c>
    </row>
    <row r="424" spans="1:7" x14ac:dyDescent="0.2">
      <c r="A424" s="835"/>
      <c r="B424" s="835"/>
      <c r="C424" s="836" t="s">
        <v>956</v>
      </c>
      <c r="D424" s="837" t="s">
        <v>957</v>
      </c>
      <c r="E424" s="838" t="s">
        <v>838</v>
      </c>
      <c r="F424" s="838" t="s">
        <v>503</v>
      </c>
      <c r="G424" s="838" t="s">
        <v>838</v>
      </c>
    </row>
    <row r="425" spans="1:7" x14ac:dyDescent="0.2">
      <c r="A425" s="835"/>
      <c r="B425" s="835"/>
      <c r="C425" s="836" t="s">
        <v>765</v>
      </c>
      <c r="D425" s="837" t="s">
        <v>147</v>
      </c>
      <c r="E425" s="838" t="s">
        <v>845</v>
      </c>
      <c r="F425" s="838" t="s">
        <v>503</v>
      </c>
      <c r="G425" s="838" t="s">
        <v>845</v>
      </c>
    </row>
    <row r="426" spans="1:7" x14ac:dyDescent="0.2">
      <c r="A426" s="835"/>
      <c r="B426" s="835"/>
      <c r="C426" s="836" t="s">
        <v>777</v>
      </c>
      <c r="D426" s="837" t="s">
        <v>459</v>
      </c>
      <c r="E426" s="838" t="s">
        <v>763</v>
      </c>
      <c r="F426" s="838" t="s">
        <v>503</v>
      </c>
      <c r="G426" s="838" t="s">
        <v>763</v>
      </c>
    </row>
    <row r="427" spans="1:7" x14ac:dyDescent="0.2">
      <c r="A427" s="835"/>
      <c r="B427" s="835"/>
      <c r="C427" s="836" t="s">
        <v>242</v>
      </c>
      <c r="D427" s="837" t="s">
        <v>148</v>
      </c>
      <c r="E427" s="838" t="s">
        <v>1092</v>
      </c>
      <c r="F427" s="838" t="s">
        <v>503</v>
      </c>
      <c r="G427" s="838" t="s">
        <v>1092</v>
      </c>
    </row>
    <row r="428" spans="1:7" ht="22.5" x14ac:dyDescent="0.2">
      <c r="A428" s="835"/>
      <c r="B428" s="835"/>
      <c r="C428" s="836" t="s">
        <v>866</v>
      </c>
      <c r="D428" s="837" t="s">
        <v>149</v>
      </c>
      <c r="E428" s="838" t="s">
        <v>1211</v>
      </c>
      <c r="F428" s="838" t="s">
        <v>503</v>
      </c>
      <c r="G428" s="838" t="s">
        <v>1211</v>
      </c>
    </row>
    <row r="429" spans="1:7" ht="22.5" x14ac:dyDescent="0.2">
      <c r="A429" s="831"/>
      <c r="B429" s="839" t="s">
        <v>711</v>
      </c>
      <c r="C429" s="832"/>
      <c r="D429" s="833" t="s">
        <v>486</v>
      </c>
      <c r="E429" s="834" t="s">
        <v>560</v>
      </c>
      <c r="F429" s="834" t="s">
        <v>710</v>
      </c>
      <c r="G429" s="834" t="s">
        <v>1212</v>
      </c>
    </row>
    <row r="430" spans="1:7" x14ac:dyDescent="0.2">
      <c r="A430" s="835"/>
      <c r="B430" s="835"/>
      <c r="C430" s="836" t="s">
        <v>1213</v>
      </c>
      <c r="D430" s="837" t="s">
        <v>487</v>
      </c>
      <c r="E430" s="838" t="s">
        <v>560</v>
      </c>
      <c r="F430" s="838" t="s">
        <v>710</v>
      </c>
      <c r="G430" s="838" t="s">
        <v>1212</v>
      </c>
    </row>
    <row r="431" spans="1:7" ht="22.5" x14ac:dyDescent="0.2">
      <c r="A431" s="831"/>
      <c r="B431" s="839" t="s">
        <v>1214</v>
      </c>
      <c r="C431" s="832"/>
      <c r="D431" s="833" t="s">
        <v>1215</v>
      </c>
      <c r="E431" s="834" t="s">
        <v>1216</v>
      </c>
      <c r="F431" s="834" t="s">
        <v>503</v>
      </c>
      <c r="G431" s="834" t="s">
        <v>1216</v>
      </c>
    </row>
    <row r="432" spans="1:7" x14ac:dyDescent="0.2">
      <c r="A432" s="835"/>
      <c r="B432" s="835"/>
      <c r="C432" s="836" t="s">
        <v>1213</v>
      </c>
      <c r="D432" s="837" t="s">
        <v>487</v>
      </c>
      <c r="E432" s="838" t="s">
        <v>1216</v>
      </c>
      <c r="F432" s="838" t="s">
        <v>503</v>
      </c>
      <c r="G432" s="838" t="s">
        <v>1216</v>
      </c>
    </row>
    <row r="433" spans="1:7" x14ac:dyDescent="0.2">
      <c r="A433" s="828" t="s">
        <v>712</v>
      </c>
      <c r="B433" s="828"/>
      <c r="C433" s="828"/>
      <c r="D433" s="829" t="s">
        <v>454</v>
      </c>
      <c r="E433" s="830" t="s">
        <v>1217</v>
      </c>
      <c r="F433" s="830" t="s">
        <v>1218</v>
      </c>
      <c r="G433" s="830" t="s">
        <v>1219</v>
      </c>
    </row>
    <row r="434" spans="1:7" ht="15" x14ac:dyDescent="0.2">
      <c r="A434" s="831"/>
      <c r="B434" s="839" t="s">
        <v>716</v>
      </c>
      <c r="C434" s="832"/>
      <c r="D434" s="833" t="s">
        <v>717</v>
      </c>
      <c r="E434" s="834" t="s">
        <v>718</v>
      </c>
      <c r="F434" s="834" t="s">
        <v>503</v>
      </c>
      <c r="G434" s="834" t="s">
        <v>718</v>
      </c>
    </row>
    <row r="435" spans="1:7" ht="56.25" x14ac:dyDescent="0.2">
      <c r="A435" s="835"/>
      <c r="B435" s="835"/>
      <c r="C435" s="836" t="s">
        <v>681</v>
      </c>
      <c r="D435" s="837" t="s">
        <v>1136</v>
      </c>
      <c r="E435" s="838" t="s">
        <v>521</v>
      </c>
      <c r="F435" s="838" t="s">
        <v>503</v>
      </c>
      <c r="G435" s="838" t="s">
        <v>521</v>
      </c>
    </row>
    <row r="436" spans="1:7" x14ac:dyDescent="0.2">
      <c r="A436" s="835"/>
      <c r="B436" s="835"/>
      <c r="C436" s="836" t="s">
        <v>1140</v>
      </c>
      <c r="D436" s="837" t="s">
        <v>139</v>
      </c>
      <c r="E436" s="838" t="s">
        <v>1220</v>
      </c>
      <c r="F436" s="838" t="s">
        <v>503</v>
      </c>
      <c r="G436" s="838" t="s">
        <v>1220</v>
      </c>
    </row>
    <row r="437" spans="1:7" x14ac:dyDescent="0.2">
      <c r="A437" s="835"/>
      <c r="B437" s="835"/>
      <c r="C437" s="836" t="s">
        <v>753</v>
      </c>
      <c r="D437" s="837" t="s">
        <v>133</v>
      </c>
      <c r="E437" s="838" t="s">
        <v>814</v>
      </c>
      <c r="F437" s="838" t="s">
        <v>503</v>
      </c>
      <c r="G437" s="838" t="s">
        <v>814</v>
      </c>
    </row>
    <row r="438" spans="1:7" x14ac:dyDescent="0.2">
      <c r="A438" s="835"/>
      <c r="B438" s="835"/>
      <c r="C438" s="836" t="s">
        <v>823</v>
      </c>
      <c r="D438" s="837" t="s">
        <v>824</v>
      </c>
      <c r="E438" s="838" t="s">
        <v>1221</v>
      </c>
      <c r="F438" s="838" t="s">
        <v>503</v>
      </c>
      <c r="G438" s="838" t="s">
        <v>1221</v>
      </c>
    </row>
    <row r="439" spans="1:7" x14ac:dyDescent="0.2">
      <c r="A439" s="835"/>
      <c r="B439" s="835"/>
      <c r="C439" s="836" t="s">
        <v>289</v>
      </c>
      <c r="D439" s="837" t="s">
        <v>144</v>
      </c>
      <c r="E439" s="838" t="s">
        <v>1222</v>
      </c>
      <c r="F439" s="838" t="s">
        <v>503</v>
      </c>
      <c r="G439" s="838" t="s">
        <v>1222</v>
      </c>
    </row>
    <row r="440" spans="1:7" x14ac:dyDescent="0.2">
      <c r="A440" s="835"/>
      <c r="B440" s="835"/>
      <c r="C440" s="836" t="s">
        <v>292</v>
      </c>
      <c r="D440" s="837" t="s">
        <v>145</v>
      </c>
      <c r="E440" s="838" t="s">
        <v>1223</v>
      </c>
      <c r="F440" s="838" t="s">
        <v>503</v>
      </c>
      <c r="G440" s="838" t="s">
        <v>1223</v>
      </c>
    </row>
    <row r="441" spans="1:7" x14ac:dyDescent="0.2">
      <c r="A441" s="835"/>
      <c r="B441" s="835"/>
      <c r="C441" s="836" t="s">
        <v>282</v>
      </c>
      <c r="D441" s="837" t="s">
        <v>283</v>
      </c>
      <c r="E441" s="838" t="s">
        <v>674</v>
      </c>
      <c r="F441" s="838" t="s">
        <v>503</v>
      </c>
      <c r="G441" s="838" t="s">
        <v>674</v>
      </c>
    </row>
    <row r="442" spans="1:7" x14ac:dyDescent="0.2">
      <c r="A442" s="835"/>
      <c r="B442" s="835"/>
      <c r="C442" s="836" t="s">
        <v>229</v>
      </c>
      <c r="D442" s="837" t="s">
        <v>146</v>
      </c>
      <c r="E442" s="838" t="s">
        <v>512</v>
      </c>
      <c r="F442" s="838" t="s">
        <v>503</v>
      </c>
      <c r="G442" s="838" t="s">
        <v>512</v>
      </c>
    </row>
    <row r="443" spans="1:7" x14ac:dyDescent="0.2">
      <c r="A443" s="835"/>
      <c r="B443" s="835"/>
      <c r="C443" s="836" t="s">
        <v>765</v>
      </c>
      <c r="D443" s="837" t="s">
        <v>147</v>
      </c>
      <c r="E443" s="838" t="s">
        <v>1060</v>
      </c>
      <c r="F443" s="838" t="s">
        <v>503</v>
      </c>
      <c r="G443" s="838" t="s">
        <v>1060</v>
      </c>
    </row>
    <row r="444" spans="1:7" x14ac:dyDescent="0.2">
      <c r="A444" s="835"/>
      <c r="B444" s="835"/>
      <c r="C444" s="836" t="s">
        <v>242</v>
      </c>
      <c r="D444" s="837" t="s">
        <v>148</v>
      </c>
      <c r="E444" s="838" t="s">
        <v>596</v>
      </c>
      <c r="F444" s="838" t="s">
        <v>503</v>
      </c>
      <c r="G444" s="838" t="s">
        <v>596</v>
      </c>
    </row>
    <row r="445" spans="1:7" ht="33.75" x14ac:dyDescent="0.2">
      <c r="A445" s="835"/>
      <c r="B445" s="835"/>
      <c r="C445" s="836" t="s">
        <v>965</v>
      </c>
      <c r="D445" s="837" t="s">
        <v>966</v>
      </c>
      <c r="E445" s="838" t="s">
        <v>503</v>
      </c>
      <c r="F445" s="838" t="s">
        <v>503</v>
      </c>
      <c r="G445" s="838" t="s">
        <v>503</v>
      </c>
    </row>
    <row r="446" spans="1:7" ht="22.5" x14ac:dyDescent="0.2">
      <c r="A446" s="835"/>
      <c r="B446" s="835"/>
      <c r="C446" s="836" t="s">
        <v>311</v>
      </c>
      <c r="D446" s="837" t="s">
        <v>839</v>
      </c>
      <c r="E446" s="838" t="s">
        <v>547</v>
      </c>
      <c r="F446" s="838" t="s">
        <v>503</v>
      </c>
      <c r="G446" s="838" t="s">
        <v>547</v>
      </c>
    </row>
    <row r="447" spans="1:7" ht="22.5" x14ac:dyDescent="0.2">
      <c r="A447" s="835"/>
      <c r="B447" s="835"/>
      <c r="C447" s="836" t="s">
        <v>866</v>
      </c>
      <c r="D447" s="837" t="s">
        <v>149</v>
      </c>
      <c r="E447" s="838" t="s">
        <v>1224</v>
      </c>
      <c r="F447" s="838" t="s">
        <v>503</v>
      </c>
      <c r="G447" s="838" t="s">
        <v>1224</v>
      </c>
    </row>
    <row r="448" spans="1:7" ht="67.5" x14ac:dyDescent="0.2">
      <c r="A448" s="835"/>
      <c r="B448" s="835"/>
      <c r="C448" s="836" t="s">
        <v>1225</v>
      </c>
      <c r="D448" s="837" t="s">
        <v>1226</v>
      </c>
      <c r="E448" s="838" t="s">
        <v>531</v>
      </c>
      <c r="F448" s="838" t="s">
        <v>503</v>
      </c>
      <c r="G448" s="838" t="s">
        <v>531</v>
      </c>
    </row>
    <row r="449" spans="1:7" ht="22.5" x14ac:dyDescent="0.2">
      <c r="A449" s="835"/>
      <c r="B449" s="835"/>
      <c r="C449" s="836" t="s">
        <v>868</v>
      </c>
      <c r="D449" s="837" t="s">
        <v>869</v>
      </c>
      <c r="E449" s="838" t="s">
        <v>734</v>
      </c>
      <c r="F449" s="838" t="s">
        <v>503</v>
      </c>
      <c r="G449" s="838" t="s">
        <v>734</v>
      </c>
    </row>
    <row r="450" spans="1:7" ht="56.25" x14ac:dyDescent="0.2">
      <c r="A450" s="831"/>
      <c r="B450" s="839" t="s">
        <v>724</v>
      </c>
      <c r="C450" s="832"/>
      <c r="D450" s="833" t="s">
        <v>725</v>
      </c>
      <c r="E450" s="834" t="s">
        <v>1227</v>
      </c>
      <c r="F450" s="834" t="s">
        <v>1228</v>
      </c>
      <c r="G450" s="834" t="s">
        <v>1229</v>
      </c>
    </row>
    <row r="451" spans="1:7" ht="56.25" x14ac:dyDescent="0.2">
      <c r="A451" s="835"/>
      <c r="B451" s="835"/>
      <c r="C451" s="836" t="s">
        <v>681</v>
      </c>
      <c r="D451" s="837" t="s">
        <v>1136</v>
      </c>
      <c r="E451" s="838" t="s">
        <v>521</v>
      </c>
      <c r="F451" s="838" t="s">
        <v>503</v>
      </c>
      <c r="G451" s="838" t="s">
        <v>521</v>
      </c>
    </row>
    <row r="452" spans="1:7" x14ac:dyDescent="0.2">
      <c r="A452" s="835"/>
      <c r="B452" s="835"/>
      <c r="C452" s="836" t="s">
        <v>1140</v>
      </c>
      <c r="D452" s="837" t="s">
        <v>139</v>
      </c>
      <c r="E452" s="838" t="s">
        <v>1230</v>
      </c>
      <c r="F452" s="838" t="s">
        <v>503</v>
      </c>
      <c r="G452" s="838" t="s">
        <v>1230</v>
      </c>
    </row>
    <row r="453" spans="1:7" x14ac:dyDescent="0.2">
      <c r="A453" s="835"/>
      <c r="B453" s="835"/>
      <c r="C453" s="836" t="s">
        <v>753</v>
      </c>
      <c r="D453" s="837" t="s">
        <v>133</v>
      </c>
      <c r="E453" s="838" t="s">
        <v>1231</v>
      </c>
      <c r="F453" s="838" t="s">
        <v>1232</v>
      </c>
      <c r="G453" s="838" t="s">
        <v>1233</v>
      </c>
    </row>
    <row r="454" spans="1:7" x14ac:dyDescent="0.2">
      <c r="A454" s="835"/>
      <c r="B454" s="835"/>
      <c r="C454" s="836" t="s">
        <v>823</v>
      </c>
      <c r="D454" s="837" t="s">
        <v>824</v>
      </c>
      <c r="E454" s="838" t="s">
        <v>1234</v>
      </c>
      <c r="F454" s="838" t="s">
        <v>503</v>
      </c>
      <c r="G454" s="838" t="s">
        <v>1234</v>
      </c>
    </row>
    <row r="455" spans="1:7" x14ac:dyDescent="0.2">
      <c r="A455" s="835"/>
      <c r="B455" s="835"/>
      <c r="C455" s="836" t="s">
        <v>289</v>
      </c>
      <c r="D455" s="837" t="s">
        <v>144</v>
      </c>
      <c r="E455" s="838" t="s">
        <v>1235</v>
      </c>
      <c r="F455" s="838" t="s">
        <v>1236</v>
      </c>
      <c r="G455" s="838" t="s">
        <v>1237</v>
      </c>
    </row>
    <row r="456" spans="1:7" x14ac:dyDescent="0.2">
      <c r="A456" s="835"/>
      <c r="B456" s="835"/>
      <c r="C456" s="836" t="s">
        <v>292</v>
      </c>
      <c r="D456" s="837" t="s">
        <v>145</v>
      </c>
      <c r="E456" s="838" t="s">
        <v>1238</v>
      </c>
      <c r="F456" s="838" t="s">
        <v>1239</v>
      </c>
      <c r="G456" s="838" t="s">
        <v>1240</v>
      </c>
    </row>
    <row r="457" spans="1:7" x14ac:dyDescent="0.2">
      <c r="A457" s="835"/>
      <c r="B457" s="835"/>
      <c r="C457" s="836" t="s">
        <v>229</v>
      </c>
      <c r="D457" s="837" t="s">
        <v>146</v>
      </c>
      <c r="E457" s="838" t="s">
        <v>687</v>
      </c>
      <c r="F457" s="838" t="s">
        <v>503</v>
      </c>
      <c r="G457" s="838" t="s">
        <v>687</v>
      </c>
    </row>
    <row r="458" spans="1:7" x14ac:dyDescent="0.2">
      <c r="A458" s="835"/>
      <c r="B458" s="835"/>
      <c r="C458" s="836" t="s">
        <v>765</v>
      </c>
      <c r="D458" s="837" t="s">
        <v>147</v>
      </c>
      <c r="E458" s="838" t="s">
        <v>734</v>
      </c>
      <c r="F458" s="838" t="s">
        <v>503</v>
      </c>
      <c r="G458" s="838" t="s">
        <v>734</v>
      </c>
    </row>
    <row r="459" spans="1:7" x14ac:dyDescent="0.2">
      <c r="A459" s="835"/>
      <c r="B459" s="835"/>
      <c r="C459" s="836" t="s">
        <v>242</v>
      </c>
      <c r="D459" s="837" t="s">
        <v>148</v>
      </c>
      <c r="E459" s="838" t="s">
        <v>508</v>
      </c>
      <c r="F459" s="838" t="s">
        <v>503</v>
      </c>
      <c r="G459" s="838" t="s">
        <v>508</v>
      </c>
    </row>
    <row r="460" spans="1:7" ht="22.5" x14ac:dyDescent="0.2">
      <c r="A460" s="835"/>
      <c r="B460" s="835"/>
      <c r="C460" s="836" t="s">
        <v>311</v>
      </c>
      <c r="D460" s="837" t="s">
        <v>839</v>
      </c>
      <c r="E460" s="838" t="s">
        <v>547</v>
      </c>
      <c r="F460" s="838" t="s">
        <v>503</v>
      </c>
      <c r="G460" s="838" t="s">
        <v>547</v>
      </c>
    </row>
    <row r="461" spans="1:7" ht="22.5" x14ac:dyDescent="0.2">
      <c r="A461" s="835"/>
      <c r="B461" s="835"/>
      <c r="C461" s="836" t="s">
        <v>866</v>
      </c>
      <c r="D461" s="837" t="s">
        <v>149</v>
      </c>
      <c r="E461" s="838" t="s">
        <v>1241</v>
      </c>
      <c r="F461" s="838" t="s">
        <v>503</v>
      </c>
      <c r="G461" s="838" t="s">
        <v>1241</v>
      </c>
    </row>
    <row r="462" spans="1:7" ht="67.5" x14ac:dyDescent="0.2">
      <c r="A462" s="835"/>
      <c r="B462" s="835"/>
      <c r="C462" s="836" t="s">
        <v>1225</v>
      </c>
      <c r="D462" s="837" t="s">
        <v>1226</v>
      </c>
      <c r="E462" s="838" t="s">
        <v>674</v>
      </c>
      <c r="F462" s="838" t="s">
        <v>503</v>
      </c>
      <c r="G462" s="838" t="s">
        <v>674</v>
      </c>
    </row>
    <row r="463" spans="1:7" ht="22.5" x14ac:dyDescent="0.2">
      <c r="A463" s="835"/>
      <c r="B463" s="835"/>
      <c r="C463" s="836" t="s">
        <v>868</v>
      </c>
      <c r="D463" s="837" t="s">
        <v>869</v>
      </c>
      <c r="E463" s="838" t="s">
        <v>829</v>
      </c>
      <c r="F463" s="838" t="s">
        <v>503</v>
      </c>
      <c r="G463" s="838" t="s">
        <v>829</v>
      </c>
    </row>
    <row r="464" spans="1:7" ht="15" x14ac:dyDescent="0.2">
      <c r="A464" s="831"/>
      <c r="B464" s="839" t="s">
        <v>729</v>
      </c>
      <c r="C464" s="832"/>
      <c r="D464" s="833" t="s">
        <v>477</v>
      </c>
      <c r="E464" s="834" t="s">
        <v>503</v>
      </c>
      <c r="F464" s="834" t="s">
        <v>714</v>
      </c>
      <c r="G464" s="834" t="s">
        <v>714</v>
      </c>
    </row>
    <row r="465" spans="1:7" x14ac:dyDescent="0.2">
      <c r="A465" s="835"/>
      <c r="B465" s="835"/>
      <c r="C465" s="836" t="s">
        <v>753</v>
      </c>
      <c r="D465" s="837" t="s">
        <v>133</v>
      </c>
      <c r="E465" s="838" t="s">
        <v>503</v>
      </c>
      <c r="F465" s="838" t="s">
        <v>1242</v>
      </c>
      <c r="G465" s="838" t="s">
        <v>1242</v>
      </c>
    </row>
    <row r="466" spans="1:7" x14ac:dyDescent="0.2">
      <c r="A466" s="835"/>
      <c r="B466" s="835"/>
      <c r="C466" s="836" t="s">
        <v>289</v>
      </c>
      <c r="D466" s="837" t="s">
        <v>144</v>
      </c>
      <c r="E466" s="838" t="s">
        <v>503</v>
      </c>
      <c r="F466" s="838" t="s">
        <v>1243</v>
      </c>
      <c r="G466" s="838" t="s">
        <v>1243</v>
      </c>
    </row>
    <row r="467" spans="1:7" x14ac:dyDescent="0.2">
      <c r="A467" s="835"/>
      <c r="B467" s="835"/>
      <c r="C467" s="836" t="s">
        <v>292</v>
      </c>
      <c r="D467" s="837" t="s">
        <v>145</v>
      </c>
      <c r="E467" s="838" t="s">
        <v>503</v>
      </c>
      <c r="F467" s="838" t="s">
        <v>1244</v>
      </c>
      <c r="G467" s="838" t="s">
        <v>1244</v>
      </c>
    </row>
    <row r="468" spans="1:7" ht="15" x14ac:dyDescent="0.2">
      <c r="A468" s="831"/>
      <c r="B468" s="839" t="s">
        <v>1245</v>
      </c>
      <c r="C468" s="832"/>
      <c r="D468" s="833" t="s">
        <v>1246</v>
      </c>
      <c r="E468" s="834" t="s">
        <v>1247</v>
      </c>
      <c r="F468" s="834" t="s">
        <v>503</v>
      </c>
      <c r="G468" s="834" t="s">
        <v>1247</v>
      </c>
    </row>
    <row r="469" spans="1:7" ht="22.5" x14ac:dyDescent="0.2">
      <c r="A469" s="835"/>
      <c r="B469" s="835"/>
      <c r="C469" s="836" t="s">
        <v>843</v>
      </c>
      <c r="D469" s="837" t="s">
        <v>844</v>
      </c>
      <c r="E469" s="838" t="s">
        <v>531</v>
      </c>
      <c r="F469" s="838" t="s">
        <v>503</v>
      </c>
      <c r="G469" s="838" t="s">
        <v>531</v>
      </c>
    </row>
    <row r="470" spans="1:7" x14ac:dyDescent="0.2">
      <c r="A470" s="835"/>
      <c r="B470" s="835"/>
      <c r="C470" s="836" t="s">
        <v>753</v>
      </c>
      <c r="D470" s="837" t="s">
        <v>133</v>
      </c>
      <c r="E470" s="838" t="s">
        <v>1248</v>
      </c>
      <c r="F470" s="838" t="s">
        <v>503</v>
      </c>
      <c r="G470" s="838" t="s">
        <v>1248</v>
      </c>
    </row>
    <row r="471" spans="1:7" x14ac:dyDescent="0.2">
      <c r="A471" s="835"/>
      <c r="B471" s="835"/>
      <c r="C471" s="836" t="s">
        <v>823</v>
      </c>
      <c r="D471" s="837" t="s">
        <v>824</v>
      </c>
      <c r="E471" s="838" t="s">
        <v>1249</v>
      </c>
      <c r="F471" s="838" t="s">
        <v>503</v>
      </c>
      <c r="G471" s="838" t="s">
        <v>1249</v>
      </c>
    </row>
    <row r="472" spans="1:7" x14ac:dyDescent="0.2">
      <c r="A472" s="835"/>
      <c r="B472" s="835"/>
      <c r="C472" s="836" t="s">
        <v>289</v>
      </c>
      <c r="D472" s="837" t="s">
        <v>144</v>
      </c>
      <c r="E472" s="838" t="s">
        <v>1250</v>
      </c>
      <c r="F472" s="838" t="s">
        <v>503</v>
      </c>
      <c r="G472" s="838" t="s">
        <v>1250</v>
      </c>
    </row>
    <row r="473" spans="1:7" x14ac:dyDescent="0.2">
      <c r="A473" s="835"/>
      <c r="B473" s="835"/>
      <c r="C473" s="836" t="s">
        <v>292</v>
      </c>
      <c r="D473" s="837" t="s">
        <v>145</v>
      </c>
      <c r="E473" s="838" t="s">
        <v>1251</v>
      </c>
      <c r="F473" s="838" t="s">
        <v>503</v>
      </c>
      <c r="G473" s="838" t="s">
        <v>1251</v>
      </c>
    </row>
    <row r="474" spans="1:7" x14ac:dyDescent="0.2">
      <c r="A474" s="835"/>
      <c r="B474" s="835"/>
      <c r="C474" s="836" t="s">
        <v>229</v>
      </c>
      <c r="D474" s="837" t="s">
        <v>146</v>
      </c>
      <c r="E474" s="838" t="s">
        <v>829</v>
      </c>
      <c r="F474" s="838" t="s">
        <v>503</v>
      </c>
      <c r="G474" s="838" t="s">
        <v>829</v>
      </c>
    </row>
    <row r="475" spans="1:7" x14ac:dyDescent="0.2">
      <c r="A475" s="835"/>
      <c r="B475" s="835"/>
      <c r="C475" s="836" t="s">
        <v>865</v>
      </c>
      <c r="D475" s="837" t="s">
        <v>449</v>
      </c>
      <c r="E475" s="838" t="s">
        <v>734</v>
      </c>
      <c r="F475" s="838" t="s">
        <v>503</v>
      </c>
      <c r="G475" s="838" t="s">
        <v>734</v>
      </c>
    </row>
    <row r="476" spans="1:7" ht="22.5" x14ac:dyDescent="0.2">
      <c r="A476" s="835"/>
      <c r="B476" s="835"/>
      <c r="C476" s="836" t="s">
        <v>866</v>
      </c>
      <c r="D476" s="837" t="s">
        <v>149</v>
      </c>
      <c r="E476" s="838" t="s">
        <v>1252</v>
      </c>
      <c r="F476" s="838" t="s">
        <v>503</v>
      </c>
      <c r="G476" s="838" t="s">
        <v>1252</v>
      </c>
    </row>
    <row r="477" spans="1:7" ht="15" x14ac:dyDescent="0.2">
      <c r="A477" s="831"/>
      <c r="B477" s="839" t="s">
        <v>1253</v>
      </c>
      <c r="C477" s="832"/>
      <c r="D477" s="833" t="s">
        <v>1254</v>
      </c>
      <c r="E477" s="834" t="s">
        <v>1255</v>
      </c>
      <c r="F477" s="834" t="s">
        <v>503</v>
      </c>
      <c r="G477" s="834" t="s">
        <v>1255</v>
      </c>
    </row>
    <row r="478" spans="1:7" ht="33.75" x14ac:dyDescent="0.2">
      <c r="A478" s="835"/>
      <c r="B478" s="835"/>
      <c r="C478" s="836" t="s">
        <v>965</v>
      </c>
      <c r="D478" s="837" t="s">
        <v>966</v>
      </c>
      <c r="E478" s="838" t="s">
        <v>1255</v>
      </c>
      <c r="F478" s="838" t="s">
        <v>503</v>
      </c>
      <c r="G478" s="838" t="s">
        <v>1255</v>
      </c>
    </row>
    <row r="479" spans="1:7" ht="22.5" x14ac:dyDescent="0.2">
      <c r="A479" s="831"/>
      <c r="B479" s="839" t="s">
        <v>1256</v>
      </c>
      <c r="C479" s="832"/>
      <c r="D479" s="833" t="s">
        <v>1257</v>
      </c>
      <c r="E479" s="834" t="s">
        <v>1258</v>
      </c>
      <c r="F479" s="834" t="s">
        <v>503</v>
      </c>
      <c r="G479" s="834" t="s">
        <v>1258</v>
      </c>
    </row>
    <row r="480" spans="1:7" ht="33.75" x14ac:dyDescent="0.2">
      <c r="A480" s="835"/>
      <c r="B480" s="835"/>
      <c r="C480" s="836" t="s">
        <v>965</v>
      </c>
      <c r="D480" s="837" t="s">
        <v>966</v>
      </c>
      <c r="E480" s="838" t="s">
        <v>1258</v>
      </c>
      <c r="F480" s="838" t="s">
        <v>503</v>
      </c>
      <c r="G480" s="838" t="s">
        <v>1258</v>
      </c>
    </row>
    <row r="481" spans="1:7" ht="22.5" x14ac:dyDescent="0.2">
      <c r="A481" s="828" t="s">
        <v>85</v>
      </c>
      <c r="B481" s="828"/>
      <c r="C481" s="828"/>
      <c r="D481" s="829" t="s">
        <v>179</v>
      </c>
      <c r="E481" s="830" t="s">
        <v>1259</v>
      </c>
      <c r="F481" s="830" t="s">
        <v>959</v>
      </c>
      <c r="G481" s="830" t="s">
        <v>1260</v>
      </c>
    </row>
    <row r="482" spans="1:7" ht="15" x14ac:dyDescent="0.2">
      <c r="A482" s="831"/>
      <c r="B482" s="839" t="s">
        <v>86</v>
      </c>
      <c r="C482" s="832"/>
      <c r="D482" s="833" t="s">
        <v>1261</v>
      </c>
      <c r="E482" s="834" t="s">
        <v>1262</v>
      </c>
      <c r="F482" s="834" t="s">
        <v>959</v>
      </c>
      <c r="G482" s="834" t="s">
        <v>1263</v>
      </c>
    </row>
    <row r="483" spans="1:7" x14ac:dyDescent="0.2">
      <c r="A483" s="835"/>
      <c r="B483" s="835"/>
      <c r="C483" s="836" t="s">
        <v>229</v>
      </c>
      <c r="D483" s="837" t="s">
        <v>146</v>
      </c>
      <c r="E483" s="838" t="s">
        <v>674</v>
      </c>
      <c r="F483" s="838" t="s">
        <v>503</v>
      </c>
      <c r="G483" s="838" t="s">
        <v>674</v>
      </c>
    </row>
    <row r="484" spans="1:7" x14ac:dyDescent="0.2">
      <c r="A484" s="835"/>
      <c r="B484" s="835"/>
      <c r="C484" s="836" t="s">
        <v>242</v>
      </c>
      <c r="D484" s="837" t="s">
        <v>148</v>
      </c>
      <c r="E484" s="838" t="s">
        <v>1258</v>
      </c>
      <c r="F484" s="838" t="s">
        <v>503</v>
      </c>
      <c r="G484" s="838" t="s">
        <v>1258</v>
      </c>
    </row>
    <row r="485" spans="1:7" ht="22.5" x14ac:dyDescent="0.2">
      <c r="A485" s="835"/>
      <c r="B485" s="835"/>
      <c r="C485" s="836" t="s">
        <v>31</v>
      </c>
      <c r="D485" s="837" t="s">
        <v>252</v>
      </c>
      <c r="E485" s="838" t="s">
        <v>1264</v>
      </c>
      <c r="F485" s="838" t="s">
        <v>503</v>
      </c>
      <c r="G485" s="838" t="s">
        <v>1264</v>
      </c>
    </row>
    <row r="486" spans="1:7" ht="56.25" x14ac:dyDescent="0.2">
      <c r="A486" s="835"/>
      <c r="B486" s="835"/>
      <c r="C486" s="836" t="s">
        <v>87</v>
      </c>
      <c r="D486" s="837" t="s">
        <v>1265</v>
      </c>
      <c r="E486" s="838" t="s">
        <v>1266</v>
      </c>
      <c r="F486" s="838" t="s">
        <v>959</v>
      </c>
      <c r="G486" s="838" t="s">
        <v>1267</v>
      </c>
    </row>
    <row r="487" spans="1:7" ht="15" x14ac:dyDescent="0.2">
      <c r="A487" s="831"/>
      <c r="B487" s="839" t="s">
        <v>731</v>
      </c>
      <c r="C487" s="832"/>
      <c r="D487" s="833" t="s">
        <v>180</v>
      </c>
      <c r="E487" s="834" t="s">
        <v>1268</v>
      </c>
      <c r="F487" s="834" t="s">
        <v>829</v>
      </c>
      <c r="G487" s="834" t="s">
        <v>1377</v>
      </c>
    </row>
    <row r="488" spans="1:7" ht="45" x14ac:dyDescent="0.2">
      <c r="A488" s="835"/>
      <c r="B488" s="835"/>
      <c r="C488" s="836" t="s">
        <v>1008</v>
      </c>
      <c r="D488" s="837" t="s">
        <v>1009</v>
      </c>
      <c r="E488" s="838" t="s">
        <v>596</v>
      </c>
      <c r="F488" s="838" t="s">
        <v>503</v>
      </c>
      <c r="G488" s="838" t="s">
        <v>596</v>
      </c>
    </row>
    <row r="489" spans="1:7" x14ac:dyDescent="0.2">
      <c r="A489" s="835"/>
      <c r="B489" s="835"/>
      <c r="C489" s="836" t="s">
        <v>753</v>
      </c>
      <c r="D489" s="837" t="s">
        <v>133</v>
      </c>
      <c r="E489" s="838" t="s">
        <v>1269</v>
      </c>
      <c r="F489" s="838" t="s">
        <v>503</v>
      </c>
      <c r="G489" s="838" t="s">
        <v>1269</v>
      </c>
    </row>
    <row r="490" spans="1:7" x14ac:dyDescent="0.2">
      <c r="A490" s="835"/>
      <c r="B490" s="835"/>
      <c r="C490" s="836" t="s">
        <v>823</v>
      </c>
      <c r="D490" s="837" t="s">
        <v>824</v>
      </c>
      <c r="E490" s="838" t="s">
        <v>1270</v>
      </c>
      <c r="F490" s="838" t="s">
        <v>503</v>
      </c>
      <c r="G490" s="838" t="s">
        <v>1270</v>
      </c>
    </row>
    <row r="491" spans="1:7" x14ac:dyDescent="0.2">
      <c r="A491" s="835"/>
      <c r="B491" s="835"/>
      <c r="C491" s="836" t="s">
        <v>289</v>
      </c>
      <c r="D491" s="837" t="s">
        <v>144</v>
      </c>
      <c r="E491" s="838" t="s">
        <v>1271</v>
      </c>
      <c r="F491" s="838" t="s">
        <v>503</v>
      </c>
      <c r="G491" s="838" t="s">
        <v>1271</v>
      </c>
    </row>
    <row r="492" spans="1:7" x14ac:dyDescent="0.2">
      <c r="A492" s="835"/>
      <c r="B492" s="835"/>
      <c r="C492" s="836" t="s">
        <v>292</v>
      </c>
      <c r="D492" s="837" t="s">
        <v>145</v>
      </c>
      <c r="E492" s="838" t="s">
        <v>1272</v>
      </c>
      <c r="F492" s="838" t="s">
        <v>503</v>
      </c>
      <c r="G492" s="838" t="s">
        <v>1272</v>
      </c>
    </row>
    <row r="493" spans="1:7" x14ac:dyDescent="0.2">
      <c r="A493" s="835"/>
      <c r="B493" s="835"/>
      <c r="C493" s="836" t="s">
        <v>282</v>
      </c>
      <c r="D493" s="837" t="s">
        <v>283</v>
      </c>
      <c r="E493" s="838" t="s">
        <v>1019</v>
      </c>
      <c r="F493" s="838" t="s">
        <v>503</v>
      </c>
      <c r="G493" s="838" t="s">
        <v>1019</v>
      </c>
    </row>
    <row r="494" spans="1:7" x14ac:dyDescent="0.2">
      <c r="A494" s="835"/>
      <c r="B494" s="835"/>
      <c r="C494" s="836" t="s">
        <v>229</v>
      </c>
      <c r="D494" s="837" t="s">
        <v>146</v>
      </c>
      <c r="E494" s="838" t="s">
        <v>1273</v>
      </c>
      <c r="F494" s="838" t="s">
        <v>503</v>
      </c>
      <c r="G494" s="838" t="s">
        <v>1273</v>
      </c>
    </row>
    <row r="495" spans="1:7" x14ac:dyDescent="0.2">
      <c r="A495" s="835"/>
      <c r="B495" s="835"/>
      <c r="C495" s="836" t="s">
        <v>242</v>
      </c>
      <c r="D495" s="837" t="s">
        <v>148</v>
      </c>
      <c r="E495" s="838" t="s">
        <v>1274</v>
      </c>
      <c r="F495" s="838" t="s">
        <v>829</v>
      </c>
      <c r="G495" s="838" t="s">
        <v>1378</v>
      </c>
    </row>
    <row r="496" spans="1:7" x14ac:dyDescent="0.2">
      <c r="A496" s="835"/>
      <c r="B496" s="835"/>
      <c r="C496" s="836" t="s">
        <v>760</v>
      </c>
      <c r="D496" s="837" t="s">
        <v>476</v>
      </c>
      <c r="E496" s="838" t="s">
        <v>1005</v>
      </c>
      <c r="F496" s="838" t="s">
        <v>503</v>
      </c>
      <c r="G496" s="838" t="s">
        <v>1005</v>
      </c>
    </row>
    <row r="497" spans="1:7" ht="22.5" x14ac:dyDescent="0.2">
      <c r="A497" s="835"/>
      <c r="B497" s="835"/>
      <c r="C497" s="836" t="s">
        <v>866</v>
      </c>
      <c r="D497" s="837" t="s">
        <v>149</v>
      </c>
      <c r="E497" s="838" t="s">
        <v>1275</v>
      </c>
      <c r="F497" s="838" t="s">
        <v>503</v>
      </c>
      <c r="G497" s="838" t="s">
        <v>1275</v>
      </c>
    </row>
    <row r="498" spans="1:7" ht="22.5" x14ac:dyDescent="0.2">
      <c r="A498" s="835"/>
      <c r="B498" s="835"/>
      <c r="C498" s="836" t="s">
        <v>868</v>
      </c>
      <c r="D498" s="837" t="s">
        <v>869</v>
      </c>
      <c r="E498" s="838" t="s">
        <v>531</v>
      </c>
      <c r="F498" s="838" t="s">
        <v>503</v>
      </c>
      <c r="G498" s="838" t="s">
        <v>531</v>
      </c>
    </row>
    <row r="499" spans="1:7" ht="15" x14ac:dyDescent="0.2">
      <c r="A499" s="831"/>
      <c r="B499" s="839" t="s">
        <v>1276</v>
      </c>
      <c r="C499" s="832"/>
      <c r="D499" s="833" t="s">
        <v>1277</v>
      </c>
      <c r="E499" s="834" t="s">
        <v>1278</v>
      </c>
      <c r="F499" s="834" t="s">
        <v>503</v>
      </c>
      <c r="G499" s="834" t="s">
        <v>1278</v>
      </c>
    </row>
    <row r="500" spans="1:7" x14ac:dyDescent="0.2">
      <c r="A500" s="835"/>
      <c r="B500" s="835"/>
      <c r="C500" s="836" t="s">
        <v>242</v>
      </c>
      <c r="D500" s="837" t="s">
        <v>148</v>
      </c>
      <c r="E500" s="838" t="s">
        <v>1278</v>
      </c>
      <c r="F500" s="838" t="s">
        <v>503</v>
      </c>
      <c r="G500" s="838" t="s">
        <v>1278</v>
      </c>
    </row>
    <row r="501" spans="1:7" ht="15" x14ac:dyDescent="0.2">
      <c r="A501" s="831"/>
      <c r="B501" s="839" t="s">
        <v>271</v>
      </c>
      <c r="C501" s="832"/>
      <c r="D501" s="833" t="s">
        <v>272</v>
      </c>
      <c r="E501" s="834" t="s">
        <v>1279</v>
      </c>
      <c r="F501" s="834" t="s">
        <v>1379</v>
      </c>
      <c r="G501" s="834" t="s">
        <v>1380</v>
      </c>
    </row>
    <row r="502" spans="1:7" x14ac:dyDescent="0.2">
      <c r="A502" s="835"/>
      <c r="B502" s="835"/>
      <c r="C502" s="836" t="s">
        <v>282</v>
      </c>
      <c r="D502" s="837" t="s">
        <v>283</v>
      </c>
      <c r="E502" s="838" t="s">
        <v>1019</v>
      </c>
      <c r="F502" s="838" t="s">
        <v>503</v>
      </c>
      <c r="G502" s="838" t="s">
        <v>1019</v>
      </c>
    </row>
    <row r="503" spans="1:7" x14ac:dyDescent="0.2">
      <c r="A503" s="835"/>
      <c r="B503" s="835"/>
      <c r="C503" s="836" t="s">
        <v>229</v>
      </c>
      <c r="D503" s="837" t="s">
        <v>146</v>
      </c>
      <c r="E503" s="838" t="s">
        <v>1280</v>
      </c>
      <c r="F503" s="838" t="s">
        <v>503</v>
      </c>
      <c r="G503" s="838" t="s">
        <v>1280</v>
      </c>
    </row>
    <row r="504" spans="1:7" x14ac:dyDescent="0.2">
      <c r="A504" s="835"/>
      <c r="B504" s="835"/>
      <c r="C504" s="836" t="s">
        <v>765</v>
      </c>
      <c r="D504" s="837" t="s">
        <v>147</v>
      </c>
      <c r="E504" s="838" t="s">
        <v>829</v>
      </c>
      <c r="F504" s="838" t="s">
        <v>503</v>
      </c>
      <c r="G504" s="838" t="s">
        <v>829</v>
      </c>
    </row>
    <row r="505" spans="1:7" x14ac:dyDescent="0.2">
      <c r="A505" s="835"/>
      <c r="B505" s="835"/>
      <c r="C505" s="836" t="s">
        <v>242</v>
      </c>
      <c r="D505" s="837" t="s">
        <v>148</v>
      </c>
      <c r="E505" s="838" t="s">
        <v>1281</v>
      </c>
      <c r="F505" s="838" t="s">
        <v>1379</v>
      </c>
      <c r="G505" s="838" t="s">
        <v>1381</v>
      </c>
    </row>
    <row r="506" spans="1:7" ht="15" x14ac:dyDescent="0.2">
      <c r="A506" s="831"/>
      <c r="B506" s="839" t="s">
        <v>93</v>
      </c>
      <c r="C506" s="832"/>
      <c r="D506" s="833" t="s">
        <v>222</v>
      </c>
      <c r="E506" s="834" t="s">
        <v>919</v>
      </c>
      <c r="F506" s="834" t="s">
        <v>503</v>
      </c>
      <c r="G506" s="834" t="s">
        <v>919</v>
      </c>
    </row>
    <row r="507" spans="1:7" ht="56.25" x14ac:dyDescent="0.2">
      <c r="A507" s="835"/>
      <c r="B507" s="835"/>
      <c r="C507" s="836" t="s">
        <v>87</v>
      </c>
      <c r="D507" s="837" t="s">
        <v>1265</v>
      </c>
      <c r="E507" s="838" t="s">
        <v>919</v>
      </c>
      <c r="F507" s="838" t="s">
        <v>503</v>
      </c>
      <c r="G507" s="838" t="s">
        <v>919</v>
      </c>
    </row>
    <row r="508" spans="1:7" ht="15" x14ac:dyDescent="0.2">
      <c r="A508" s="831"/>
      <c r="B508" s="839" t="s">
        <v>96</v>
      </c>
      <c r="C508" s="832"/>
      <c r="D508" s="833" t="s">
        <v>182</v>
      </c>
      <c r="E508" s="834" t="s">
        <v>1282</v>
      </c>
      <c r="F508" s="834" t="s">
        <v>503</v>
      </c>
      <c r="G508" s="834" t="s">
        <v>1282</v>
      </c>
    </row>
    <row r="509" spans="1:7" ht="45" x14ac:dyDescent="0.2">
      <c r="A509" s="835"/>
      <c r="B509" s="835"/>
      <c r="C509" s="836" t="s">
        <v>653</v>
      </c>
      <c r="D509" s="837" t="s">
        <v>770</v>
      </c>
      <c r="E509" s="838" t="s">
        <v>1283</v>
      </c>
      <c r="F509" s="838" t="s">
        <v>503</v>
      </c>
      <c r="G509" s="838" t="s">
        <v>1283</v>
      </c>
    </row>
    <row r="510" spans="1:7" x14ac:dyDescent="0.2">
      <c r="A510" s="835"/>
      <c r="B510" s="835"/>
      <c r="C510" s="836" t="s">
        <v>289</v>
      </c>
      <c r="D510" s="837" t="s">
        <v>144</v>
      </c>
      <c r="E510" s="838" t="s">
        <v>1284</v>
      </c>
      <c r="F510" s="838" t="s">
        <v>503</v>
      </c>
      <c r="G510" s="838" t="s">
        <v>1284</v>
      </c>
    </row>
    <row r="511" spans="1:7" x14ac:dyDescent="0.2">
      <c r="A511" s="835"/>
      <c r="B511" s="835"/>
      <c r="C511" s="836" t="s">
        <v>292</v>
      </c>
      <c r="D511" s="837" t="s">
        <v>145</v>
      </c>
      <c r="E511" s="838" t="s">
        <v>1285</v>
      </c>
      <c r="F511" s="838" t="s">
        <v>503</v>
      </c>
      <c r="G511" s="838" t="s">
        <v>1285</v>
      </c>
    </row>
    <row r="512" spans="1:7" x14ac:dyDescent="0.2">
      <c r="A512" s="835"/>
      <c r="B512" s="835"/>
      <c r="C512" s="836" t="s">
        <v>282</v>
      </c>
      <c r="D512" s="837" t="s">
        <v>283</v>
      </c>
      <c r="E512" s="838" t="s">
        <v>547</v>
      </c>
      <c r="F512" s="838" t="s">
        <v>503</v>
      </c>
      <c r="G512" s="838" t="s">
        <v>547</v>
      </c>
    </row>
    <row r="513" spans="1:7" x14ac:dyDescent="0.2">
      <c r="A513" s="835"/>
      <c r="B513" s="835"/>
      <c r="C513" s="836" t="s">
        <v>229</v>
      </c>
      <c r="D513" s="837" t="s">
        <v>146</v>
      </c>
      <c r="E513" s="838" t="s">
        <v>1286</v>
      </c>
      <c r="F513" s="838" t="s">
        <v>503</v>
      </c>
      <c r="G513" s="838" t="s">
        <v>1286</v>
      </c>
    </row>
    <row r="514" spans="1:7" x14ac:dyDescent="0.2">
      <c r="A514" s="835"/>
      <c r="B514" s="835"/>
      <c r="C514" s="836" t="s">
        <v>242</v>
      </c>
      <c r="D514" s="837" t="s">
        <v>148</v>
      </c>
      <c r="E514" s="838" t="s">
        <v>1287</v>
      </c>
      <c r="F514" s="838" t="s">
        <v>503</v>
      </c>
      <c r="G514" s="838" t="s">
        <v>1287</v>
      </c>
    </row>
    <row r="515" spans="1:7" ht="56.25" x14ac:dyDescent="0.2">
      <c r="A515" s="835"/>
      <c r="B515" s="835"/>
      <c r="C515" s="836" t="s">
        <v>21</v>
      </c>
      <c r="D515" s="837" t="s">
        <v>774</v>
      </c>
      <c r="E515" s="838" t="s">
        <v>1288</v>
      </c>
      <c r="F515" s="838" t="s">
        <v>503</v>
      </c>
      <c r="G515" s="838" t="s">
        <v>1288</v>
      </c>
    </row>
    <row r="516" spans="1:7" ht="15" x14ac:dyDescent="0.2">
      <c r="A516" s="831"/>
      <c r="B516" s="839" t="s">
        <v>285</v>
      </c>
      <c r="C516" s="832"/>
      <c r="D516" s="833" t="s">
        <v>286</v>
      </c>
      <c r="E516" s="834" t="s">
        <v>1289</v>
      </c>
      <c r="F516" s="834" t="s">
        <v>503</v>
      </c>
      <c r="G516" s="834" t="s">
        <v>1289</v>
      </c>
    </row>
    <row r="517" spans="1:7" x14ac:dyDescent="0.2">
      <c r="A517" s="835"/>
      <c r="B517" s="835"/>
      <c r="C517" s="836" t="s">
        <v>765</v>
      </c>
      <c r="D517" s="837" t="s">
        <v>147</v>
      </c>
      <c r="E517" s="838" t="s">
        <v>1290</v>
      </c>
      <c r="F517" s="838" t="s">
        <v>503</v>
      </c>
      <c r="G517" s="838" t="s">
        <v>1290</v>
      </c>
    </row>
    <row r="518" spans="1:7" x14ac:dyDescent="0.2">
      <c r="A518" s="835"/>
      <c r="B518" s="835"/>
      <c r="C518" s="836" t="s">
        <v>242</v>
      </c>
      <c r="D518" s="837" t="s">
        <v>148</v>
      </c>
      <c r="E518" s="838" t="s">
        <v>1291</v>
      </c>
      <c r="F518" s="838" t="s">
        <v>503</v>
      </c>
      <c r="G518" s="838" t="s">
        <v>1291</v>
      </c>
    </row>
    <row r="519" spans="1:7" ht="33.75" x14ac:dyDescent="0.2">
      <c r="A519" s="831"/>
      <c r="B519" s="839" t="s">
        <v>735</v>
      </c>
      <c r="C519" s="832"/>
      <c r="D519" s="833" t="s">
        <v>736</v>
      </c>
      <c r="E519" s="834" t="s">
        <v>687</v>
      </c>
      <c r="F519" s="834" t="s">
        <v>503</v>
      </c>
      <c r="G519" s="834" t="s">
        <v>687</v>
      </c>
    </row>
    <row r="520" spans="1:7" x14ac:dyDescent="0.2">
      <c r="A520" s="835"/>
      <c r="B520" s="835"/>
      <c r="C520" s="836" t="s">
        <v>760</v>
      </c>
      <c r="D520" s="837" t="s">
        <v>476</v>
      </c>
      <c r="E520" s="838" t="s">
        <v>687</v>
      </c>
      <c r="F520" s="838" t="s">
        <v>503</v>
      </c>
      <c r="G520" s="838" t="s">
        <v>687</v>
      </c>
    </row>
    <row r="521" spans="1:7" ht="15" x14ac:dyDescent="0.2">
      <c r="A521" s="831"/>
      <c r="B521" s="839" t="s">
        <v>738</v>
      </c>
      <c r="C521" s="832"/>
      <c r="D521" s="833" t="s">
        <v>205</v>
      </c>
      <c r="E521" s="834" t="s">
        <v>1292</v>
      </c>
      <c r="F521" s="834" t="s">
        <v>503</v>
      </c>
      <c r="G521" s="834" t="s">
        <v>1292</v>
      </c>
    </row>
    <row r="522" spans="1:7" x14ac:dyDescent="0.2">
      <c r="A522" s="835"/>
      <c r="B522" s="835"/>
      <c r="C522" s="836" t="s">
        <v>289</v>
      </c>
      <c r="D522" s="837" t="s">
        <v>144</v>
      </c>
      <c r="E522" s="838" t="s">
        <v>1293</v>
      </c>
      <c r="F522" s="838" t="s">
        <v>503</v>
      </c>
      <c r="G522" s="838" t="s">
        <v>1293</v>
      </c>
    </row>
    <row r="523" spans="1:7" x14ac:dyDescent="0.2">
      <c r="A523" s="835"/>
      <c r="B523" s="835"/>
      <c r="C523" s="836" t="s">
        <v>292</v>
      </c>
      <c r="D523" s="837" t="s">
        <v>145</v>
      </c>
      <c r="E523" s="838" t="s">
        <v>1294</v>
      </c>
      <c r="F523" s="838" t="s">
        <v>503</v>
      </c>
      <c r="G523" s="838" t="s">
        <v>1294</v>
      </c>
    </row>
    <row r="524" spans="1:7" x14ac:dyDescent="0.2">
      <c r="A524" s="835"/>
      <c r="B524" s="835"/>
      <c r="C524" s="836" t="s">
        <v>282</v>
      </c>
      <c r="D524" s="837" t="s">
        <v>283</v>
      </c>
      <c r="E524" s="838" t="s">
        <v>1295</v>
      </c>
      <c r="F524" s="838" t="s">
        <v>503</v>
      </c>
      <c r="G524" s="838" t="s">
        <v>1295</v>
      </c>
    </row>
    <row r="525" spans="1:7" x14ac:dyDescent="0.2">
      <c r="A525" s="835"/>
      <c r="B525" s="835"/>
      <c r="C525" s="836" t="s">
        <v>229</v>
      </c>
      <c r="D525" s="837" t="s">
        <v>146</v>
      </c>
      <c r="E525" s="838" t="s">
        <v>749</v>
      </c>
      <c r="F525" s="838" t="s">
        <v>503</v>
      </c>
      <c r="G525" s="838" t="s">
        <v>749</v>
      </c>
    </row>
    <row r="526" spans="1:7" x14ac:dyDescent="0.2">
      <c r="A526" s="835"/>
      <c r="B526" s="835"/>
      <c r="C526" s="836" t="s">
        <v>765</v>
      </c>
      <c r="D526" s="837" t="s">
        <v>147</v>
      </c>
      <c r="E526" s="838" t="s">
        <v>1296</v>
      </c>
      <c r="F526" s="838" t="s">
        <v>503</v>
      </c>
      <c r="G526" s="838" t="s">
        <v>1296</v>
      </c>
    </row>
    <row r="527" spans="1:7" x14ac:dyDescent="0.2">
      <c r="A527" s="835"/>
      <c r="B527" s="835"/>
      <c r="C527" s="836" t="s">
        <v>242</v>
      </c>
      <c r="D527" s="837" t="s">
        <v>148</v>
      </c>
      <c r="E527" s="838" t="s">
        <v>784</v>
      </c>
      <c r="F527" s="838" t="s">
        <v>503</v>
      </c>
      <c r="G527" s="838" t="s">
        <v>784</v>
      </c>
    </row>
    <row r="528" spans="1:7" ht="22.5" x14ac:dyDescent="0.2">
      <c r="A528" s="828" t="s">
        <v>99</v>
      </c>
      <c r="B528" s="828"/>
      <c r="C528" s="828"/>
      <c r="D528" s="829" t="s">
        <v>163</v>
      </c>
      <c r="E528" s="830" t="s">
        <v>1297</v>
      </c>
      <c r="F528" s="830" t="s">
        <v>1382</v>
      </c>
      <c r="G528" s="830" t="s">
        <v>1383</v>
      </c>
    </row>
    <row r="529" spans="1:7" ht="15" x14ac:dyDescent="0.2">
      <c r="A529" s="831"/>
      <c r="B529" s="839" t="s">
        <v>1299</v>
      </c>
      <c r="C529" s="832"/>
      <c r="D529" s="833" t="s">
        <v>208</v>
      </c>
      <c r="E529" s="834" t="s">
        <v>1300</v>
      </c>
      <c r="F529" s="834" t="s">
        <v>503</v>
      </c>
      <c r="G529" s="834" t="s">
        <v>1300</v>
      </c>
    </row>
    <row r="530" spans="1:7" ht="67.5" x14ac:dyDescent="0.2">
      <c r="A530" s="835"/>
      <c r="B530" s="835"/>
      <c r="C530" s="836" t="s">
        <v>698</v>
      </c>
      <c r="D530" s="837" t="s">
        <v>920</v>
      </c>
      <c r="E530" s="838" t="s">
        <v>1301</v>
      </c>
      <c r="F530" s="838" t="s">
        <v>503</v>
      </c>
      <c r="G530" s="838" t="s">
        <v>1301</v>
      </c>
    </row>
    <row r="531" spans="1:7" x14ac:dyDescent="0.2">
      <c r="A531" s="835"/>
      <c r="B531" s="835"/>
      <c r="C531" s="836" t="s">
        <v>289</v>
      </c>
      <c r="D531" s="837" t="s">
        <v>144</v>
      </c>
      <c r="E531" s="838" t="s">
        <v>1302</v>
      </c>
      <c r="F531" s="838" t="s">
        <v>503</v>
      </c>
      <c r="G531" s="838" t="s">
        <v>1302</v>
      </c>
    </row>
    <row r="532" spans="1:7" x14ac:dyDescent="0.2">
      <c r="A532" s="835"/>
      <c r="B532" s="835"/>
      <c r="C532" s="836" t="s">
        <v>282</v>
      </c>
      <c r="D532" s="837" t="s">
        <v>283</v>
      </c>
      <c r="E532" s="838" t="s">
        <v>1303</v>
      </c>
      <c r="F532" s="838" t="s">
        <v>503</v>
      </c>
      <c r="G532" s="838" t="s">
        <v>1303</v>
      </c>
    </row>
    <row r="533" spans="1:7" x14ac:dyDescent="0.2">
      <c r="A533" s="835"/>
      <c r="B533" s="835"/>
      <c r="C533" s="836" t="s">
        <v>229</v>
      </c>
      <c r="D533" s="837" t="s">
        <v>146</v>
      </c>
      <c r="E533" s="838" t="s">
        <v>687</v>
      </c>
      <c r="F533" s="838" t="s">
        <v>503</v>
      </c>
      <c r="G533" s="838" t="s">
        <v>687</v>
      </c>
    </row>
    <row r="534" spans="1:7" x14ac:dyDescent="0.2">
      <c r="A534" s="835"/>
      <c r="B534" s="835"/>
      <c r="C534" s="836" t="s">
        <v>242</v>
      </c>
      <c r="D534" s="837" t="s">
        <v>148</v>
      </c>
      <c r="E534" s="838" t="s">
        <v>687</v>
      </c>
      <c r="F534" s="838" t="s">
        <v>503</v>
      </c>
      <c r="G534" s="838" t="s">
        <v>687</v>
      </c>
    </row>
    <row r="535" spans="1:7" ht="15" x14ac:dyDescent="0.2">
      <c r="A535" s="831"/>
      <c r="B535" s="839" t="s">
        <v>100</v>
      </c>
      <c r="C535" s="832"/>
      <c r="D535" s="833" t="s">
        <v>164</v>
      </c>
      <c r="E535" s="834" t="s">
        <v>1304</v>
      </c>
      <c r="F535" s="834" t="s">
        <v>1382</v>
      </c>
      <c r="G535" s="834" t="s">
        <v>1384</v>
      </c>
    </row>
    <row r="536" spans="1:7" ht="22.5" x14ac:dyDescent="0.2">
      <c r="A536" s="835"/>
      <c r="B536" s="835"/>
      <c r="C536" s="836" t="s">
        <v>1305</v>
      </c>
      <c r="D536" s="837" t="s">
        <v>165</v>
      </c>
      <c r="E536" s="838" t="s">
        <v>1306</v>
      </c>
      <c r="F536" s="838" t="s">
        <v>1298</v>
      </c>
      <c r="G536" s="838" t="s">
        <v>1307</v>
      </c>
    </row>
    <row r="537" spans="1:7" x14ac:dyDescent="0.2">
      <c r="A537" s="835"/>
      <c r="B537" s="835"/>
      <c r="C537" s="836" t="s">
        <v>289</v>
      </c>
      <c r="D537" s="837" t="s">
        <v>144</v>
      </c>
      <c r="E537" s="838" t="s">
        <v>1308</v>
      </c>
      <c r="F537" s="838" t="s">
        <v>1309</v>
      </c>
      <c r="G537" s="838" t="s">
        <v>503</v>
      </c>
    </row>
    <row r="538" spans="1:7" x14ac:dyDescent="0.2">
      <c r="A538" s="835"/>
      <c r="B538" s="835"/>
      <c r="C538" s="836" t="s">
        <v>292</v>
      </c>
      <c r="D538" s="837" t="s">
        <v>145</v>
      </c>
      <c r="E538" s="838" t="s">
        <v>1310</v>
      </c>
      <c r="F538" s="838" t="s">
        <v>1311</v>
      </c>
      <c r="G538" s="838" t="s">
        <v>503</v>
      </c>
    </row>
    <row r="539" spans="1:7" x14ac:dyDescent="0.2">
      <c r="A539" s="835"/>
      <c r="B539" s="835"/>
      <c r="C539" s="836" t="s">
        <v>282</v>
      </c>
      <c r="D539" s="837" t="s">
        <v>283</v>
      </c>
      <c r="E539" s="838" t="s">
        <v>845</v>
      </c>
      <c r="F539" s="838" t="s">
        <v>1312</v>
      </c>
      <c r="G539" s="838" t="s">
        <v>1313</v>
      </c>
    </row>
    <row r="540" spans="1:7" x14ac:dyDescent="0.2">
      <c r="A540" s="835"/>
      <c r="B540" s="835"/>
      <c r="C540" s="836" t="s">
        <v>229</v>
      </c>
      <c r="D540" s="837" t="s">
        <v>146</v>
      </c>
      <c r="E540" s="838" t="s">
        <v>1314</v>
      </c>
      <c r="F540" s="838" t="s">
        <v>1385</v>
      </c>
      <c r="G540" s="838" t="s">
        <v>1386</v>
      </c>
    </row>
    <row r="541" spans="1:7" x14ac:dyDescent="0.2">
      <c r="A541" s="835"/>
      <c r="B541" s="835"/>
      <c r="C541" s="836" t="s">
        <v>765</v>
      </c>
      <c r="D541" s="837" t="s">
        <v>147</v>
      </c>
      <c r="E541" s="838" t="s">
        <v>560</v>
      </c>
      <c r="F541" s="838" t="s">
        <v>503</v>
      </c>
      <c r="G541" s="838" t="s">
        <v>560</v>
      </c>
    </row>
    <row r="542" spans="1:7" x14ac:dyDescent="0.2">
      <c r="A542" s="835"/>
      <c r="B542" s="835"/>
      <c r="C542" s="836" t="s">
        <v>777</v>
      </c>
      <c r="D542" s="837" t="s">
        <v>459</v>
      </c>
      <c r="E542" s="838" t="s">
        <v>1315</v>
      </c>
      <c r="F542" s="838" t="s">
        <v>503</v>
      </c>
      <c r="G542" s="838" t="s">
        <v>1315</v>
      </c>
    </row>
    <row r="543" spans="1:7" x14ac:dyDescent="0.2">
      <c r="A543" s="835"/>
      <c r="B543" s="835"/>
      <c r="C543" s="836" t="s">
        <v>242</v>
      </c>
      <c r="D543" s="837" t="s">
        <v>148</v>
      </c>
      <c r="E543" s="838" t="s">
        <v>1316</v>
      </c>
      <c r="F543" s="838" t="s">
        <v>1387</v>
      </c>
      <c r="G543" s="838" t="s">
        <v>1388</v>
      </c>
    </row>
    <row r="544" spans="1:7" ht="22.5" x14ac:dyDescent="0.2">
      <c r="A544" s="835"/>
      <c r="B544" s="835"/>
      <c r="C544" s="836" t="s">
        <v>311</v>
      </c>
      <c r="D544" s="837" t="s">
        <v>839</v>
      </c>
      <c r="E544" s="838" t="s">
        <v>1317</v>
      </c>
      <c r="F544" s="838" t="s">
        <v>503</v>
      </c>
      <c r="G544" s="838" t="s">
        <v>1317</v>
      </c>
    </row>
    <row r="545" spans="1:7" ht="22.5" x14ac:dyDescent="0.2">
      <c r="A545" s="835"/>
      <c r="B545" s="835"/>
      <c r="C545" s="836" t="s">
        <v>31</v>
      </c>
      <c r="D545" s="837" t="s">
        <v>252</v>
      </c>
      <c r="E545" s="838" t="s">
        <v>1318</v>
      </c>
      <c r="F545" s="838" t="s">
        <v>1364</v>
      </c>
      <c r="G545" s="838" t="s">
        <v>1389</v>
      </c>
    </row>
    <row r="546" spans="1:7" ht="15" x14ac:dyDescent="0.2">
      <c r="A546" s="831"/>
      <c r="B546" s="839" t="s">
        <v>315</v>
      </c>
      <c r="C546" s="832"/>
      <c r="D546" s="833" t="s">
        <v>166</v>
      </c>
      <c r="E546" s="834" t="s">
        <v>1319</v>
      </c>
      <c r="F546" s="834" t="s">
        <v>503</v>
      </c>
      <c r="G546" s="834" t="s">
        <v>1319</v>
      </c>
    </row>
    <row r="547" spans="1:7" ht="22.5" x14ac:dyDescent="0.2">
      <c r="A547" s="835"/>
      <c r="B547" s="835"/>
      <c r="C547" s="836" t="s">
        <v>1305</v>
      </c>
      <c r="D547" s="837" t="s">
        <v>165</v>
      </c>
      <c r="E547" s="838" t="s">
        <v>1320</v>
      </c>
      <c r="F547" s="838" t="s">
        <v>503</v>
      </c>
      <c r="G547" s="838" t="s">
        <v>1320</v>
      </c>
    </row>
    <row r="548" spans="1:7" x14ac:dyDescent="0.2">
      <c r="A548" s="835"/>
      <c r="B548" s="835"/>
      <c r="C548" s="836" t="s">
        <v>229</v>
      </c>
      <c r="D548" s="837" t="s">
        <v>146</v>
      </c>
      <c r="E548" s="838" t="s">
        <v>1321</v>
      </c>
      <c r="F548" s="838" t="s">
        <v>503</v>
      </c>
      <c r="G548" s="838" t="s">
        <v>1321</v>
      </c>
    </row>
    <row r="549" spans="1:7" ht="15" x14ac:dyDescent="0.2">
      <c r="A549" s="831"/>
      <c r="B549" s="839" t="s">
        <v>105</v>
      </c>
      <c r="C549" s="832"/>
      <c r="D549" s="833" t="s">
        <v>167</v>
      </c>
      <c r="E549" s="834" t="s">
        <v>1322</v>
      </c>
      <c r="F549" s="834" t="s">
        <v>503</v>
      </c>
      <c r="G549" s="834" t="s">
        <v>1322</v>
      </c>
    </row>
    <row r="550" spans="1:7" ht="22.5" x14ac:dyDescent="0.2">
      <c r="A550" s="835"/>
      <c r="B550" s="835"/>
      <c r="C550" s="836" t="s">
        <v>1305</v>
      </c>
      <c r="D550" s="837" t="s">
        <v>165</v>
      </c>
      <c r="E550" s="838" t="s">
        <v>1323</v>
      </c>
      <c r="F550" s="838" t="s">
        <v>503</v>
      </c>
      <c r="G550" s="838" t="s">
        <v>1323</v>
      </c>
    </row>
    <row r="551" spans="1:7" ht="22.5" x14ac:dyDescent="0.2">
      <c r="A551" s="835"/>
      <c r="B551" s="835"/>
      <c r="C551" s="836" t="s">
        <v>31</v>
      </c>
      <c r="D551" s="837" t="s">
        <v>252</v>
      </c>
      <c r="E551" s="838" t="s">
        <v>1324</v>
      </c>
      <c r="F551" s="838" t="s">
        <v>503</v>
      </c>
      <c r="G551" s="838" t="s">
        <v>1324</v>
      </c>
    </row>
    <row r="552" spans="1:7" ht="22.5" x14ac:dyDescent="0.2">
      <c r="A552" s="835"/>
      <c r="B552" s="835"/>
      <c r="C552" s="836" t="s">
        <v>106</v>
      </c>
      <c r="D552" s="837" t="s">
        <v>252</v>
      </c>
      <c r="E552" s="838" t="s">
        <v>1325</v>
      </c>
      <c r="F552" s="838" t="s">
        <v>503</v>
      </c>
      <c r="G552" s="838" t="s">
        <v>1325</v>
      </c>
    </row>
    <row r="553" spans="1:7" ht="22.5" x14ac:dyDescent="0.2">
      <c r="A553" s="835"/>
      <c r="B553" s="835"/>
      <c r="C553" s="836" t="s">
        <v>107</v>
      </c>
      <c r="D553" s="837" t="s">
        <v>252</v>
      </c>
      <c r="E553" s="838" t="s">
        <v>1326</v>
      </c>
      <c r="F553" s="838" t="s">
        <v>503</v>
      </c>
      <c r="G553" s="838" t="s">
        <v>1326</v>
      </c>
    </row>
    <row r="554" spans="1:7" ht="15" x14ac:dyDescent="0.2">
      <c r="A554" s="831"/>
      <c r="B554" s="839" t="s">
        <v>1327</v>
      </c>
      <c r="C554" s="832"/>
      <c r="D554" s="833" t="s">
        <v>209</v>
      </c>
      <c r="E554" s="834" t="s">
        <v>807</v>
      </c>
      <c r="F554" s="834" t="s">
        <v>503</v>
      </c>
      <c r="G554" s="834" t="s">
        <v>807</v>
      </c>
    </row>
    <row r="555" spans="1:7" ht="56.25" x14ac:dyDescent="0.2">
      <c r="A555" s="835"/>
      <c r="B555" s="835"/>
      <c r="C555" s="836" t="s">
        <v>1328</v>
      </c>
      <c r="D555" s="837" t="s">
        <v>210</v>
      </c>
      <c r="E555" s="838" t="s">
        <v>807</v>
      </c>
      <c r="F555" s="838" t="s">
        <v>503</v>
      </c>
      <c r="G555" s="838" t="s">
        <v>807</v>
      </c>
    </row>
    <row r="556" spans="1:7" ht="33.75" x14ac:dyDescent="0.2">
      <c r="A556" s="831"/>
      <c r="B556" s="839" t="s">
        <v>1329</v>
      </c>
      <c r="C556" s="832"/>
      <c r="D556" s="833" t="s">
        <v>1330</v>
      </c>
      <c r="E556" s="834" t="s">
        <v>1331</v>
      </c>
      <c r="F556" s="834" t="s">
        <v>503</v>
      </c>
      <c r="G556" s="834" t="s">
        <v>1331</v>
      </c>
    </row>
    <row r="557" spans="1:7" x14ac:dyDescent="0.2">
      <c r="A557" s="835"/>
      <c r="B557" s="835"/>
      <c r="C557" s="836" t="s">
        <v>289</v>
      </c>
      <c r="D557" s="837" t="s">
        <v>144</v>
      </c>
      <c r="E557" s="838" t="s">
        <v>1332</v>
      </c>
      <c r="F557" s="838" t="s">
        <v>503</v>
      </c>
      <c r="G557" s="838" t="s">
        <v>1332</v>
      </c>
    </row>
    <row r="558" spans="1:7" x14ac:dyDescent="0.2">
      <c r="A558" s="835"/>
      <c r="B558" s="835"/>
      <c r="C558" s="836" t="s">
        <v>282</v>
      </c>
      <c r="D558" s="837" t="s">
        <v>283</v>
      </c>
      <c r="E558" s="838" t="s">
        <v>1333</v>
      </c>
      <c r="F558" s="838" t="s">
        <v>503</v>
      </c>
      <c r="G558" s="838" t="s">
        <v>1333</v>
      </c>
    </row>
    <row r="559" spans="1:7" ht="15" x14ac:dyDescent="0.2">
      <c r="A559" s="831"/>
      <c r="B559" s="839" t="s">
        <v>318</v>
      </c>
      <c r="C559" s="832"/>
      <c r="D559" s="833" t="s">
        <v>205</v>
      </c>
      <c r="E559" s="834" t="s">
        <v>1334</v>
      </c>
      <c r="F559" s="834" t="s">
        <v>503</v>
      </c>
      <c r="G559" s="834" t="s">
        <v>1334</v>
      </c>
    </row>
    <row r="560" spans="1:7" x14ac:dyDescent="0.2">
      <c r="A560" s="835"/>
      <c r="B560" s="835"/>
      <c r="C560" s="836" t="s">
        <v>282</v>
      </c>
      <c r="D560" s="837" t="s">
        <v>283</v>
      </c>
      <c r="E560" s="838" t="s">
        <v>1335</v>
      </c>
      <c r="F560" s="838" t="s">
        <v>503</v>
      </c>
      <c r="G560" s="838" t="s">
        <v>1335</v>
      </c>
    </row>
    <row r="561" spans="1:7" x14ac:dyDescent="0.2">
      <c r="A561" s="835"/>
      <c r="B561" s="835"/>
      <c r="C561" s="836" t="s">
        <v>229</v>
      </c>
      <c r="D561" s="837" t="s">
        <v>146</v>
      </c>
      <c r="E561" s="838" t="s">
        <v>1336</v>
      </c>
      <c r="F561" s="838" t="s">
        <v>1337</v>
      </c>
      <c r="G561" s="838" t="s">
        <v>1338</v>
      </c>
    </row>
    <row r="562" spans="1:7" x14ac:dyDescent="0.2">
      <c r="A562" s="835"/>
      <c r="B562" s="835"/>
      <c r="C562" s="836" t="s">
        <v>242</v>
      </c>
      <c r="D562" s="837" t="s">
        <v>148</v>
      </c>
      <c r="E562" s="838" t="s">
        <v>1339</v>
      </c>
      <c r="F562" s="838" t="s">
        <v>1005</v>
      </c>
      <c r="G562" s="838" t="s">
        <v>1340</v>
      </c>
    </row>
    <row r="563" spans="1:7" x14ac:dyDescent="0.2">
      <c r="A563" s="828" t="s">
        <v>110</v>
      </c>
      <c r="B563" s="828"/>
      <c r="C563" s="828"/>
      <c r="D563" s="829" t="s">
        <v>337</v>
      </c>
      <c r="E563" s="830" t="s">
        <v>1341</v>
      </c>
      <c r="F563" s="830" t="s">
        <v>1410</v>
      </c>
      <c r="G563" s="830" t="s">
        <v>1411</v>
      </c>
    </row>
    <row r="564" spans="1:7" ht="15" x14ac:dyDescent="0.2">
      <c r="A564" s="831"/>
      <c r="B564" s="839" t="s">
        <v>111</v>
      </c>
      <c r="C564" s="832"/>
      <c r="D564" s="833" t="s">
        <v>338</v>
      </c>
      <c r="E564" s="834" t="s">
        <v>1342</v>
      </c>
      <c r="F564" s="834" t="s">
        <v>1390</v>
      </c>
      <c r="G564" s="834" t="s">
        <v>1391</v>
      </c>
    </row>
    <row r="565" spans="1:7" x14ac:dyDescent="0.2">
      <c r="A565" s="835"/>
      <c r="B565" s="835"/>
      <c r="C565" s="836" t="s">
        <v>289</v>
      </c>
      <c r="D565" s="837" t="s">
        <v>144</v>
      </c>
      <c r="E565" s="838" t="s">
        <v>1343</v>
      </c>
      <c r="F565" s="838" t="s">
        <v>503</v>
      </c>
      <c r="G565" s="838" t="s">
        <v>1343</v>
      </c>
    </row>
    <row r="566" spans="1:7" x14ac:dyDescent="0.2">
      <c r="A566" s="835"/>
      <c r="B566" s="835"/>
      <c r="C566" s="836" t="s">
        <v>292</v>
      </c>
      <c r="D566" s="837" t="s">
        <v>145</v>
      </c>
      <c r="E566" s="838" t="s">
        <v>1344</v>
      </c>
      <c r="F566" s="838" t="s">
        <v>503</v>
      </c>
      <c r="G566" s="838" t="s">
        <v>1344</v>
      </c>
    </row>
    <row r="567" spans="1:7" x14ac:dyDescent="0.2">
      <c r="A567" s="835"/>
      <c r="B567" s="835"/>
      <c r="C567" s="836" t="s">
        <v>282</v>
      </c>
      <c r="D567" s="837" t="s">
        <v>283</v>
      </c>
      <c r="E567" s="838" t="s">
        <v>560</v>
      </c>
      <c r="F567" s="838" t="s">
        <v>503</v>
      </c>
      <c r="G567" s="838" t="s">
        <v>560</v>
      </c>
    </row>
    <row r="568" spans="1:7" x14ac:dyDescent="0.2">
      <c r="A568" s="835"/>
      <c r="B568" s="835"/>
      <c r="C568" s="836" t="s">
        <v>229</v>
      </c>
      <c r="D568" s="837" t="s">
        <v>146</v>
      </c>
      <c r="E568" s="838" t="s">
        <v>995</v>
      </c>
      <c r="F568" s="838" t="s">
        <v>503</v>
      </c>
      <c r="G568" s="838" t="s">
        <v>995</v>
      </c>
    </row>
    <row r="569" spans="1:7" x14ac:dyDescent="0.2">
      <c r="A569" s="835"/>
      <c r="B569" s="835"/>
      <c r="C569" s="836" t="s">
        <v>765</v>
      </c>
      <c r="D569" s="837" t="s">
        <v>147</v>
      </c>
      <c r="E569" s="838" t="s">
        <v>749</v>
      </c>
      <c r="F569" s="838" t="s">
        <v>503</v>
      </c>
      <c r="G569" s="838" t="s">
        <v>749</v>
      </c>
    </row>
    <row r="570" spans="1:7" x14ac:dyDescent="0.2">
      <c r="A570" s="835"/>
      <c r="B570" s="835"/>
      <c r="C570" s="836" t="s">
        <v>777</v>
      </c>
      <c r="D570" s="837" t="s">
        <v>459</v>
      </c>
      <c r="E570" s="838" t="s">
        <v>1345</v>
      </c>
      <c r="F570" s="838" t="s">
        <v>503</v>
      </c>
      <c r="G570" s="838" t="s">
        <v>1345</v>
      </c>
    </row>
    <row r="571" spans="1:7" x14ac:dyDescent="0.2">
      <c r="A571" s="835"/>
      <c r="B571" s="835"/>
      <c r="C571" s="836" t="s">
        <v>856</v>
      </c>
      <c r="D571" s="837" t="s">
        <v>857</v>
      </c>
      <c r="E571" s="838" t="s">
        <v>714</v>
      </c>
      <c r="F571" s="838" t="s">
        <v>503</v>
      </c>
      <c r="G571" s="838" t="s">
        <v>714</v>
      </c>
    </row>
    <row r="572" spans="1:7" x14ac:dyDescent="0.2">
      <c r="A572" s="835"/>
      <c r="B572" s="835"/>
      <c r="C572" s="836" t="s">
        <v>242</v>
      </c>
      <c r="D572" s="837" t="s">
        <v>148</v>
      </c>
      <c r="E572" s="838" t="s">
        <v>924</v>
      </c>
      <c r="F572" s="838" t="s">
        <v>503</v>
      </c>
      <c r="G572" s="838" t="s">
        <v>924</v>
      </c>
    </row>
    <row r="573" spans="1:7" ht="22.5" x14ac:dyDescent="0.2">
      <c r="A573" s="835"/>
      <c r="B573" s="835"/>
      <c r="C573" s="836" t="s">
        <v>31</v>
      </c>
      <c r="D573" s="837" t="s">
        <v>252</v>
      </c>
      <c r="E573" s="838" t="s">
        <v>1346</v>
      </c>
      <c r="F573" s="838" t="s">
        <v>1390</v>
      </c>
      <c r="G573" s="838" t="s">
        <v>1392</v>
      </c>
    </row>
    <row r="574" spans="1:7" ht="22.5" x14ac:dyDescent="0.2">
      <c r="A574" s="835"/>
      <c r="B574" s="835"/>
      <c r="C574" s="836" t="s">
        <v>118</v>
      </c>
      <c r="D574" s="837" t="s">
        <v>252</v>
      </c>
      <c r="E574" s="838" t="s">
        <v>1347</v>
      </c>
      <c r="F574" s="838" t="s">
        <v>503</v>
      </c>
      <c r="G574" s="838" t="s">
        <v>1347</v>
      </c>
    </row>
    <row r="575" spans="1:7" ht="22.5" x14ac:dyDescent="0.2">
      <c r="A575" s="835"/>
      <c r="B575" s="835"/>
      <c r="C575" s="836" t="s">
        <v>107</v>
      </c>
      <c r="D575" s="837" t="s">
        <v>252</v>
      </c>
      <c r="E575" s="838" t="s">
        <v>1348</v>
      </c>
      <c r="F575" s="838" t="s">
        <v>503</v>
      </c>
      <c r="G575" s="838" t="s">
        <v>1348</v>
      </c>
    </row>
    <row r="576" spans="1:7" ht="15" x14ac:dyDescent="0.2">
      <c r="A576" s="831"/>
      <c r="B576" s="839" t="s">
        <v>341</v>
      </c>
      <c r="C576" s="832"/>
      <c r="D576" s="833" t="s">
        <v>205</v>
      </c>
      <c r="E576" s="834" t="s">
        <v>1349</v>
      </c>
      <c r="F576" s="834" t="s">
        <v>734</v>
      </c>
      <c r="G576" s="834" t="s">
        <v>1409</v>
      </c>
    </row>
    <row r="577" spans="1:7" ht="67.5" x14ac:dyDescent="0.2">
      <c r="A577" s="835"/>
      <c r="B577" s="835"/>
      <c r="C577" s="836" t="s">
        <v>698</v>
      </c>
      <c r="D577" s="837" t="s">
        <v>920</v>
      </c>
      <c r="E577" s="838" t="s">
        <v>1350</v>
      </c>
      <c r="F577" s="838" t="s">
        <v>503</v>
      </c>
      <c r="G577" s="838" t="s">
        <v>1350</v>
      </c>
    </row>
    <row r="578" spans="1:7" x14ac:dyDescent="0.2">
      <c r="A578" s="835"/>
      <c r="B578" s="835"/>
      <c r="C578" s="836" t="s">
        <v>289</v>
      </c>
      <c r="D578" s="837" t="s">
        <v>144</v>
      </c>
      <c r="E578" s="838" t="s">
        <v>829</v>
      </c>
      <c r="F578" s="838" t="s">
        <v>503</v>
      </c>
      <c r="G578" s="838" t="s">
        <v>829</v>
      </c>
    </row>
    <row r="579" spans="1:7" x14ac:dyDescent="0.2">
      <c r="A579" s="835"/>
      <c r="B579" s="835"/>
      <c r="C579" s="836" t="s">
        <v>282</v>
      </c>
      <c r="D579" s="837" t="s">
        <v>283</v>
      </c>
      <c r="E579" s="838" t="s">
        <v>1351</v>
      </c>
      <c r="F579" s="838" t="s">
        <v>503</v>
      </c>
      <c r="G579" s="838" t="s">
        <v>1351</v>
      </c>
    </row>
    <row r="580" spans="1:7" x14ac:dyDescent="0.2">
      <c r="A580" s="835"/>
      <c r="B580" s="835"/>
      <c r="C580" s="836" t="s">
        <v>229</v>
      </c>
      <c r="D580" s="837" t="s">
        <v>146</v>
      </c>
      <c r="E580" s="838" t="s">
        <v>1352</v>
      </c>
      <c r="F580" s="838" t="s">
        <v>734</v>
      </c>
      <c r="G580" s="838" t="s">
        <v>1408</v>
      </c>
    </row>
    <row r="581" spans="1:7" x14ac:dyDescent="0.2">
      <c r="A581" s="835"/>
      <c r="B581" s="835"/>
      <c r="C581" s="836" t="s">
        <v>242</v>
      </c>
      <c r="D581" s="837" t="s">
        <v>148</v>
      </c>
      <c r="E581" s="838" t="s">
        <v>1353</v>
      </c>
      <c r="F581" s="838" t="s">
        <v>503</v>
      </c>
      <c r="G581" s="838" t="s">
        <v>1353</v>
      </c>
    </row>
    <row r="582" spans="1:7" x14ac:dyDescent="0.2">
      <c r="A582" s="835"/>
      <c r="B582" s="835"/>
      <c r="C582" s="836" t="s">
        <v>760</v>
      </c>
      <c r="D582" s="837" t="s">
        <v>476</v>
      </c>
      <c r="E582" s="838" t="s">
        <v>1354</v>
      </c>
      <c r="F582" s="838" t="s">
        <v>503</v>
      </c>
      <c r="G582" s="838" t="s">
        <v>1354</v>
      </c>
    </row>
    <row r="583" spans="1:7" ht="17.100000000000001" customHeight="1" x14ac:dyDescent="0.2">
      <c r="A583" s="848" t="s">
        <v>355</v>
      </c>
      <c r="B583" s="848"/>
      <c r="C583" s="848"/>
      <c r="D583" s="848"/>
      <c r="E583" s="841" t="s">
        <v>1355</v>
      </c>
      <c r="F583" s="841" t="s">
        <v>1367</v>
      </c>
      <c r="G583" s="841" t="s">
        <v>1393</v>
      </c>
    </row>
  </sheetData>
  <mergeCells count="4">
    <mergeCell ref="A583:D583"/>
    <mergeCell ref="A1:G1"/>
    <mergeCell ref="A2:E2"/>
    <mergeCell ref="F2:G2"/>
  </mergeCells>
  <pageMargins left="0.74803149606299213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zoomScaleNormal="100" workbookViewId="0">
      <selection activeCell="J2" sqref="J2"/>
    </sheetView>
  </sheetViews>
  <sheetFormatPr defaultRowHeight="12.75" x14ac:dyDescent="0.2"/>
  <cols>
    <col min="1" max="1" width="4" style="1" customWidth="1"/>
    <col min="2" max="2" width="25.5703125" style="1" customWidth="1"/>
    <col min="3" max="3" width="6.140625" style="1" customWidth="1"/>
    <col min="4" max="4" width="8" style="1" customWidth="1"/>
    <col min="5" max="5" width="8.7109375" style="1" customWidth="1"/>
    <col min="6" max="6" width="14" style="1" customWidth="1"/>
    <col min="7" max="7" width="13.42578125" style="1" customWidth="1"/>
    <col min="8" max="8" width="13" style="1" customWidth="1"/>
    <col min="9" max="9" width="14.5703125" style="1" customWidth="1"/>
    <col min="10" max="10" width="20" style="1" customWidth="1"/>
    <col min="11" max="11" width="13.42578125" style="1" customWidth="1"/>
    <col min="12" max="12" width="11.7109375" style="1" bestFit="1" customWidth="1"/>
    <col min="13" max="16384" width="9.140625" style="1"/>
  </cols>
  <sheetData>
    <row r="1" spans="1:11" x14ac:dyDescent="0.2">
      <c r="J1" s="2" t="s">
        <v>1417</v>
      </c>
      <c r="K1" s="3"/>
    </row>
    <row r="2" spans="1:11" x14ac:dyDescent="0.2">
      <c r="J2" s="2" t="s">
        <v>0</v>
      </c>
      <c r="K2" s="3"/>
    </row>
    <row r="3" spans="1:11" x14ac:dyDescent="0.2">
      <c r="J3" s="4" t="s">
        <v>467</v>
      </c>
      <c r="K3" s="3"/>
    </row>
    <row r="4" spans="1:11" ht="6" customHeight="1" x14ac:dyDescent="0.2">
      <c r="J4" s="3"/>
      <c r="K4" s="3"/>
    </row>
    <row r="5" spans="1:11" s="5" customFormat="1" ht="24.75" customHeight="1" thickBot="1" x14ac:dyDescent="0.3">
      <c r="B5" s="850" t="s">
        <v>1</v>
      </c>
      <c r="C5" s="850"/>
      <c r="D5" s="850"/>
      <c r="E5" s="850"/>
      <c r="F5" s="850"/>
      <c r="G5" s="850"/>
      <c r="H5" s="850"/>
      <c r="I5" s="850"/>
      <c r="J5" s="850"/>
      <c r="K5" s="850"/>
    </row>
    <row r="6" spans="1:11" ht="102" customHeight="1" x14ac:dyDescent="0.2">
      <c r="A6" s="6" t="s">
        <v>2</v>
      </c>
      <c r="B6" s="7" t="s">
        <v>3</v>
      </c>
      <c r="C6" s="8" t="s">
        <v>4</v>
      </c>
      <c r="D6" s="8" t="s">
        <v>5</v>
      </c>
      <c r="E6" s="8" t="s">
        <v>6</v>
      </c>
      <c r="F6" s="7" t="s">
        <v>7</v>
      </c>
      <c r="G6" s="9" t="s">
        <v>8</v>
      </c>
      <c r="H6" s="9" t="s">
        <v>9</v>
      </c>
      <c r="I6" s="9" t="s">
        <v>10</v>
      </c>
      <c r="J6" s="7" t="s">
        <v>11</v>
      </c>
      <c r="K6" s="717" t="s">
        <v>12</v>
      </c>
    </row>
    <row r="7" spans="1:11" x14ac:dyDescent="0.2">
      <c r="A7" s="10">
        <v>1</v>
      </c>
      <c r="B7" s="11">
        <v>2</v>
      </c>
      <c r="C7" s="851">
        <v>3</v>
      </c>
      <c r="D7" s="851"/>
      <c r="E7" s="851"/>
      <c r="F7" s="11">
        <v>4</v>
      </c>
      <c r="G7" s="12">
        <v>5</v>
      </c>
      <c r="H7" s="12" t="s">
        <v>13</v>
      </c>
      <c r="I7" s="12" t="s">
        <v>14</v>
      </c>
      <c r="J7" s="11" t="s">
        <v>15</v>
      </c>
      <c r="K7" s="718" t="s">
        <v>16</v>
      </c>
    </row>
    <row r="8" spans="1:11" ht="76.5" x14ac:dyDescent="0.2">
      <c r="A8" s="13" t="s">
        <v>17</v>
      </c>
      <c r="B8" s="14" t="s">
        <v>18</v>
      </c>
      <c r="C8" s="15" t="s">
        <v>19</v>
      </c>
      <c r="D8" s="15" t="s">
        <v>20</v>
      </c>
      <c r="E8" s="15" t="s">
        <v>21</v>
      </c>
      <c r="F8" s="16">
        <f>I8</f>
        <v>54000</v>
      </c>
      <c r="G8" s="17">
        <v>54000</v>
      </c>
      <c r="H8" s="18"/>
      <c r="I8" s="18">
        <f>G8+H8</f>
        <v>54000</v>
      </c>
      <c r="J8" s="19" t="s">
        <v>22</v>
      </c>
      <c r="K8" s="719">
        <f>I8</f>
        <v>54000</v>
      </c>
    </row>
    <row r="9" spans="1:11" ht="51" x14ac:dyDescent="0.2">
      <c r="A9" s="13" t="s">
        <v>23</v>
      </c>
      <c r="B9" s="14" t="s">
        <v>24</v>
      </c>
      <c r="C9" s="15" t="s">
        <v>19</v>
      </c>
      <c r="D9" s="15" t="s">
        <v>20</v>
      </c>
      <c r="E9" s="15" t="s">
        <v>21</v>
      </c>
      <c r="F9" s="16">
        <v>150000</v>
      </c>
      <c r="G9" s="17">
        <v>150000</v>
      </c>
      <c r="H9" s="18"/>
      <c r="I9" s="18">
        <f>G9+H9</f>
        <v>150000</v>
      </c>
      <c r="J9" s="19" t="s">
        <v>25</v>
      </c>
      <c r="K9" s="719">
        <f>I9</f>
        <v>150000</v>
      </c>
    </row>
    <row r="10" spans="1:11" ht="63.75" x14ac:dyDescent="0.2">
      <c r="A10" s="13" t="s">
        <v>26</v>
      </c>
      <c r="B10" s="14" t="s">
        <v>27</v>
      </c>
      <c r="C10" s="15" t="s">
        <v>19</v>
      </c>
      <c r="D10" s="15" t="s">
        <v>20</v>
      </c>
      <c r="E10" s="15" t="s">
        <v>21</v>
      </c>
      <c r="F10" s="16">
        <v>30000</v>
      </c>
      <c r="G10" s="17">
        <v>30000</v>
      </c>
      <c r="H10" s="18"/>
      <c r="I10" s="18">
        <f>G10+H10</f>
        <v>30000</v>
      </c>
      <c r="J10" s="19" t="s">
        <v>25</v>
      </c>
      <c r="K10" s="719">
        <f>I10</f>
        <v>30000</v>
      </c>
    </row>
    <row r="11" spans="1:11" ht="67.5" x14ac:dyDescent="0.2">
      <c r="A11" s="13" t="s">
        <v>28</v>
      </c>
      <c r="B11" s="14" t="s">
        <v>29</v>
      </c>
      <c r="C11" s="15" t="s">
        <v>19</v>
      </c>
      <c r="D11" s="15" t="s">
        <v>30</v>
      </c>
      <c r="E11" s="15" t="s">
        <v>31</v>
      </c>
      <c r="F11" s="16">
        <f>I11</f>
        <v>2425683.41</v>
      </c>
      <c r="G11" s="17">
        <v>2425683.41</v>
      </c>
      <c r="H11" s="20"/>
      <c r="I11" s="21">
        <f>G11+H11</f>
        <v>2425683.41</v>
      </c>
      <c r="J11" s="22" t="s">
        <v>32</v>
      </c>
      <c r="K11" s="719">
        <f>I11</f>
        <v>2425683.41</v>
      </c>
    </row>
    <row r="12" spans="1:11" ht="63.75" x14ac:dyDescent="0.2">
      <c r="A12" s="33" t="s">
        <v>33</v>
      </c>
      <c r="B12" s="23" t="s">
        <v>34</v>
      </c>
      <c r="C12" s="24" t="s">
        <v>19</v>
      </c>
      <c r="D12" s="24" t="s">
        <v>30</v>
      </c>
      <c r="E12" s="24" t="s">
        <v>31</v>
      </c>
      <c r="F12" s="21">
        <v>9500</v>
      </c>
      <c r="G12" s="20">
        <v>9500</v>
      </c>
      <c r="H12" s="25"/>
      <c r="I12" s="21">
        <f t="shared" ref="I12:I42" si="0">G12+H12</f>
        <v>9500</v>
      </c>
      <c r="J12" s="19" t="s">
        <v>35</v>
      </c>
      <c r="K12" s="720">
        <f>G12</f>
        <v>9500</v>
      </c>
    </row>
    <row r="13" spans="1:11" ht="56.25" x14ac:dyDescent="0.2">
      <c r="A13" s="707" t="s">
        <v>13</v>
      </c>
      <c r="B13" s="30" t="s">
        <v>36</v>
      </c>
      <c r="C13" s="31" t="s">
        <v>19</v>
      </c>
      <c r="D13" s="31" t="s">
        <v>30</v>
      </c>
      <c r="E13" s="31" t="s">
        <v>31</v>
      </c>
      <c r="F13" s="32">
        <v>20000</v>
      </c>
      <c r="G13" s="25">
        <v>20000</v>
      </c>
      <c r="H13" s="25"/>
      <c r="I13" s="32">
        <f>G13+H13</f>
        <v>20000</v>
      </c>
      <c r="J13" s="19" t="s">
        <v>35</v>
      </c>
      <c r="K13" s="721">
        <f>F13</f>
        <v>20000</v>
      </c>
    </row>
    <row r="14" spans="1:11" ht="56.25" x14ac:dyDescent="0.2">
      <c r="A14" s="13" t="s">
        <v>14</v>
      </c>
      <c r="B14" s="27" t="s">
        <v>37</v>
      </c>
      <c r="C14" s="28" t="s">
        <v>19</v>
      </c>
      <c r="D14" s="28" t="s">
        <v>30</v>
      </c>
      <c r="E14" s="28" t="s">
        <v>31</v>
      </c>
      <c r="F14" s="29">
        <v>135000</v>
      </c>
      <c r="G14" s="18">
        <v>135000</v>
      </c>
      <c r="H14" s="25"/>
      <c r="I14" s="21">
        <f>G14+H14</f>
        <v>135000</v>
      </c>
      <c r="J14" s="19" t="s">
        <v>35</v>
      </c>
      <c r="K14" s="722">
        <f t="shared" ref="K14:K19" si="1">I14</f>
        <v>135000</v>
      </c>
    </row>
    <row r="15" spans="1:11" ht="56.25" x14ac:dyDescent="0.2">
      <c r="A15" s="13" t="s">
        <v>15</v>
      </c>
      <c r="B15" s="27" t="s">
        <v>38</v>
      </c>
      <c r="C15" s="28" t="s">
        <v>19</v>
      </c>
      <c r="D15" s="28" t="s">
        <v>30</v>
      </c>
      <c r="E15" s="28" t="s">
        <v>31</v>
      </c>
      <c r="F15" s="29">
        <v>130000</v>
      </c>
      <c r="G15" s="18">
        <v>130000</v>
      </c>
      <c r="H15" s="25"/>
      <c r="I15" s="21">
        <f>G15+H15</f>
        <v>130000</v>
      </c>
      <c r="J15" s="19" t="s">
        <v>35</v>
      </c>
      <c r="K15" s="722">
        <f t="shared" si="1"/>
        <v>130000</v>
      </c>
    </row>
    <row r="16" spans="1:11" ht="67.5" x14ac:dyDescent="0.2">
      <c r="A16" s="13" t="s">
        <v>16</v>
      </c>
      <c r="B16" s="27" t="s">
        <v>39</v>
      </c>
      <c r="C16" s="28" t="s">
        <v>19</v>
      </c>
      <c r="D16" s="28" t="s">
        <v>30</v>
      </c>
      <c r="E16" s="28" t="s">
        <v>31</v>
      </c>
      <c r="F16" s="29">
        <v>900000</v>
      </c>
      <c r="G16" s="18">
        <v>900000</v>
      </c>
      <c r="H16" s="25"/>
      <c r="I16" s="21">
        <f>G16+H16</f>
        <v>900000</v>
      </c>
      <c r="J16" s="19" t="s">
        <v>40</v>
      </c>
      <c r="K16" s="722">
        <f t="shared" si="1"/>
        <v>900000</v>
      </c>
    </row>
    <row r="17" spans="1:11" ht="56.25" x14ac:dyDescent="0.2">
      <c r="A17" s="13" t="s">
        <v>41</v>
      </c>
      <c r="B17" s="23" t="s">
        <v>42</v>
      </c>
      <c r="C17" s="24" t="s">
        <v>30</v>
      </c>
      <c r="D17" s="24" t="s">
        <v>30</v>
      </c>
      <c r="E17" s="24" t="s">
        <v>31</v>
      </c>
      <c r="F17" s="21">
        <v>80000</v>
      </c>
      <c r="G17" s="21">
        <v>80000</v>
      </c>
      <c r="H17" s="25"/>
      <c r="I17" s="21">
        <f>G17+H17</f>
        <v>80000</v>
      </c>
      <c r="J17" s="19" t="s">
        <v>35</v>
      </c>
      <c r="K17" s="720">
        <f t="shared" si="1"/>
        <v>80000</v>
      </c>
    </row>
    <row r="18" spans="1:11" ht="56.25" x14ac:dyDescent="0.2">
      <c r="A18" s="13" t="s">
        <v>43</v>
      </c>
      <c r="B18" s="30" t="s">
        <v>44</v>
      </c>
      <c r="C18" s="31" t="s">
        <v>45</v>
      </c>
      <c r="D18" s="31" t="s">
        <v>46</v>
      </c>
      <c r="E18" s="31" t="s">
        <v>47</v>
      </c>
      <c r="F18" s="32">
        <v>0</v>
      </c>
      <c r="G18" s="25">
        <v>4000</v>
      </c>
      <c r="H18" s="32">
        <v>-4000</v>
      </c>
      <c r="I18" s="32">
        <f t="shared" si="0"/>
        <v>0</v>
      </c>
      <c r="J18" s="19" t="s">
        <v>35</v>
      </c>
      <c r="K18" s="721">
        <f t="shared" si="1"/>
        <v>0</v>
      </c>
    </row>
    <row r="19" spans="1:11" ht="72" customHeight="1" x14ac:dyDescent="0.2">
      <c r="A19" s="33" t="s">
        <v>48</v>
      </c>
      <c r="B19" s="713" t="s">
        <v>1357</v>
      </c>
      <c r="C19" s="714" t="s">
        <v>49</v>
      </c>
      <c r="D19" s="714" t="s">
        <v>50</v>
      </c>
      <c r="E19" s="714" t="s">
        <v>31</v>
      </c>
      <c r="F19" s="715">
        <f>I19</f>
        <v>2808475.5</v>
      </c>
      <c r="G19" s="715">
        <v>3287711</v>
      </c>
      <c r="H19" s="715">
        <v>-479235.5</v>
      </c>
      <c r="I19" s="715">
        <f>G19+H19</f>
        <v>2808475.5</v>
      </c>
      <c r="J19" s="716" t="s">
        <v>40</v>
      </c>
      <c r="K19" s="723">
        <f t="shared" si="1"/>
        <v>2808475.5</v>
      </c>
    </row>
    <row r="20" spans="1:11" ht="42.75" customHeight="1" x14ac:dyDescent="0.2">
      <c r="A20" s="37" t="s">
        <v>51</v>
      </c>
      <c r="B20" s="34" t="s">
        <v>52</v>
      </c>
      <c r="C20" s="35" t="s">
        <v>49</v>
      </c>
      <c r="D20" s="35" t="s">
        <v>50</v>
      </c>
      <c r="E20" s="35" t="s">
        <v>47</v>
      </c>
      <c r="F20" s="36">
        <v>100000</v>
      </c>
      <c r="G20" s="32">
        <v>100000</v>
      </c>
      <c r="H20" s="32"/>
      <c r="I20" s="32">
        <f t="shared" si="0"/>
        <v>100000</v>
      </c>
      <c r="J20" s="19" t="s">
        <v>53</v>
      </c>
      <c r="K20" s="724">
        <f t="shared" ref="K20:K33" si="2">G20</f>
        <v>100000</v>
      </c>
    </row>
    <row r="21" spans="1:11" ht="63.75" x14ac:dyDescent="0.2">
      <c r="A21" s="13" t="s">
        <v>54</v>
      </c>
      <c r="B21" s="38" t="s">
        <v>55</v>
      </c>
      <c r="C21" s="39" t="s">
        <v>56</v>
      </c>
      <c r="D21" s="39" t="s">
        <v>57</v>
      </c>
      <c r="E21" s="39" t="s">
        <v>47</v>
      </c>
      <c r="F21" s="40">
        <v>20000</v>
      </c>
      <c r="G21" s="29">
        <v>20000</v>
      </c>
      <c r="H21" s="26"/>
      <c r="I21" s="21">
        <f t="shared" si="0"/>
        <v>20000</v>
      </c>
      <c r="J21" s="19" t="s">
        <v>35</v>
      </c>
      <c r="K21" s="725">
        <f t="shared" si="2"/>
        <v>20000</v>
      </c>
    </row>
    <row r="22" spans="1:11" ht="67.5" x14ac:dyDescent="0.2">
      <c r="A22" s="37" t="s">
        <v>58</v>
      </c>
      <c r="B22" s="38" t="s">
        <v>494</v>
      </c>
      <c r="C22" s="39" t="s">
        <v>60</v>
      </c>
      <c r="D22" s="39" t="s">
        <v>471</v>
      </c>
      <c r="E22" s="39" t="s">
        <v>472</v>
      </c>
      <c r="F22" s="40">
        <f>I22</f>
        <v>5000</v>
      </c>
      <c r="G22" s="29">
        <v>0</v>
      </c>
      <c r="H22" s="32">
        <v>5000</v>
      </c>
      <c r="I22" s="21">
        <f t="shared" si="0"/>
        <v>5000</v>
      </c>
      <c r="J22" s="75" t="s">
        <v>473</v>
      </c>
      <c r="K22" s="725">
        <f>I22</f>
        <v>5000</v>
      </c>
    </row>
    <row r="23" spans="1:11" ht="67.5" x14ac:dyDescent="0.2">
      <c r="A23" s="13" t="s">
        <v>63</v>
      </c>
      <c r="B23" s="38" t="s">
        <v>59</v>
      </c>
      <c r="C23" s="39" t="s">
        <v>60</v>
      </c>
      <c r="D23" s="39" t="s">
        <v>61</v>
      </c>
      <c r="E23" s="39" t="s">
        <v>31</v>
      </c>
      <c r="F23" s="40">
        <v>30000</v>
      </c>
      <c r="G23" s="29">
        <v>30000</v>
      </c>
      <c r="H23" s="32"/>
      <c r="I23" s="21">
        <f t="shared" si="0"/>
        <v>30000</v>
      </c>
      <c r="J23" s="19" t="s">
        <v>62</v>
      </c>
      <c r="K23" s="725">
        <f>I23</f>
        <v>30000</v>
      </c>
    </row>
    <row r="24" spans="1:11" ht="61.5" customHeight="1" x14ac:dyDescent="0.2">
      <c r="A24" s="37" t="s">
        <v>65</v>
      </c>
      <c r="B24" s="41" t="s">
        <v>64</v>
      </c>
      <c r="C24" s="42" t="s">
        <v>60</v>
      </c>
      <c r="D24" s="42" t="s">
        <v>61</v>
      </c>
      <c r="E24" s="42" t="s">
        <v>47</v>
      </c>
      <c r="F24" s="43">
        <f>I24</f>
        <v>22900</v>
      </c>
      <c r="G24" s="21">
        <v>20000</v>
      </c>
      <c r="H24" s="32">
        <v>2900</v>
      </c>
      <c r="I24" s="21">
        <f t="shared" si="0"/>
        <v>22900</v>
      </c>
      <c r="J24" s="19" t="s">
        <v>35</v>
      </c>
      <c r="K24" s="726">
        <f>I24</f>
        <v>22900</v>
      </c>
    </row>
    <row r="25" spans="1:11" ht="59.25" customHeight="1" x14ac:dyDescent="0.2">
      <c r="A25" s="13" t="s">
        <v>68</v>
      </c>
      <c r="B25" s="34" t="s">
        <v>66</v>
      </c>
      <c r="C25" s="35" t="s">
        <v>60</v>
      </c>
      <c r="D25" s="35" t="s">
        <v>67</v>
      </c>
      <c r="E25" s="35" t="s">
        <v>47</v>
      </c>
      <c r="F25" s="36">
        <v>70000</v>
      </c>
      <c r="G25" s="32">
        <v>70000</v>
      </c>
      <c r="H25" s="32"/>
      <c r="I25" s="21">
        <f t="shared" si="0"/>
        <v>70000</v>
      </c>
      <c r="J25" s="19" t="s">
        <v>35</v>
      </c>
      <c r="K25" s="724">
        <f t="shared" si="2"/>
        <v>70000</v>
      </c>
    </row>
    <row r="26" spans="1:11" ht="59.25" customHeight="1" x14ac:dyDescent="0.2">
      <c r="A26" s="95" t="s">
        <v>73</v>
      </c>
      <c r="B26" s="44" t="s">
        <v>69</v>
      </c>
      <c r="C26" s="45" t="s">
        <v>70</v>
      </c>
      <c r="D26" s="45" t="s">
        <v>71</v>
      </c>
      <c r="E26" s="45" t="s">
        <v>31</v>
      </c>
      <c r="F26" s="46">
        <v>350000</v>
      </c>
      <c r="G26" s="26">
        <v>50000</v>
      </c>
      <c r="H26" s="26"/>
      <c r="I26" s="26">
        <f t="shared" si="0"/>
        <v>50000</v>
      </c>
      <c r="J26" s="19" t="s">
        <v>72</v>
      </c>
      <c r="K26" s="727">
        <f>I26</f>
        <v>50000</v>
      </c>
    </row>
    <row r="27" spans="1:11" ht="67.5" x14ac:dyDescent="0.2">
      <c r="A27" s="707" t="s">
        <v>77</v>
      </c>
      <c r="B27" s="34" t="s">
        <v>74</v>
      </c>
      <c r="C27" s="35" t="s">
        <v>70</v>
      </c>
      <c r="D27" s="35" t="s">
        <v>75</v>
      </c>
      <c r="E27" s="35" t="s">
        <v>47</v>
      </c>
      <c r="F27" s="36">
        <v>12000</v>
      </c>
      <c r="G27" s="32">
        <v>12000</v>
      </c>
      <c r="H27" s="32"/>
      <c r="I27" s="32">
        <f t="shared" si="0"/>
        <v>12000</v>
      </c>
      <c r="J27" s="19" t="s">
        <v>76</v>
      </c>
      <c r="K27" s="724">
        <f t="shared" si="2"/>
        <v>12000</v>
      </c>
    </row>
    <row r="28" spans="1:11" ht="45" x14ac:dyDescent="0.2">
      <c r="A28" s="37" t="s">
        <v>83</v>
      </c>
      <c r="B28" s="47" t="s">
        <v>78</v>
      </c>
      <c r="C28" s="627" t="s">
        <v>79</v>
      </c>
      <c r="D28" s="627" t="s">
        <v>80</v>
      </c>
      <c r="E28" s="627" t="s">
        <v>81</v>
      </c>
      <c r="F28" s="628">
        <f>I28</f>
        <v>0</v>
      </c>
      <c r="G28" s="629">
        <v>25000</v>
      </c>
      <c r="H28" s="630">
        <v>-25000</v>
      </c>
      <c r="I28" s="74">
        <f t="shared" si="0"/>
        <v>0</v>
      </c>
      <c r="J28" s="75" t="s">
        <v>82</v>
      </c>
      <c r="K28" s="728">
        <f>I28</f>
        <v>0</v>
      </c>
    </row>
    <row r="29" spans="1:11" ht="45" x14ac:dyDescent="0.2">
      <c r="A29" s="13" t="s">
        <v>89</v>
      </c>
      <c r="B29" s="71" t="s">
        <v>1358</v>
      </c>
      <c r="C29" s="72" t="s">
        <v>79</v>
      </c>
      <c r="D29" s="72" t="s">
        <v>469</v>
      </c>
      <c r="E29" s="72" t="s">
        <v>21</v>
      </c>
      <c r="F29" s="73">
        <v>25000</v>
      </c>
      <c r="G29" s="74">
        <v>0</v>
      </c>
      <c r="H29" s="631">
        <v>25000</v>
      </c>
      <c r="I29" s="74">
        <f t="shared" si="0"/>
        <v>25000</v>
      </c>
      <c r="J29" s="75" t="s">
        <v>82</v>
      </c>
      <c r="K29" s="76">
        <f>I29</f>
        <v>25000</v>
      </c>
    </row>
    <row r="30" spans="1:11" ht="51" x14ac:dyDescent="0.2">
      <c r="A30" s="37" t="s">
        <v>91</v>
      </c>
      <c r="B30" s="51" t="s">
        <v>84</v>
      </c>
      <c r="C30" s="35" t="s">
        <v>85</v>
      </c>
      <c r="D30" s="35" t="s">
        <v>86</v>
      </c>
      <c r="E30" s="35" t="s">
        <v>87</v>
      </c>
      <c r="F30" s="36">
        <f>I30</f>
        <v>72000</v>
      </c>
      <c r="G30" s="32">
        <v>51000</v>
      </c>
      <c r="H30" s="32">
        <v>21000</v>
      </c>
      <c r="I30" s="32">
        <f t="shared" si="0"/>
        <v>72000</v>
      </c>
      <c r="J30" s="19" t="s">
        <v>88</v>
      </c>
      <c r="K30" s="724">
        <f>I30</f>
        <v>72000</v>
      </c>
    </row>
    <row r="31" spans="1:11" ht="56.25" x14ac:dyDescent="0.2">
      <c r="A31" s="13" t="s">
        <v>94</v>
      </c>
      <c r="B31" s="51" t="s">
        <v>90</v>
      </c>
      <c r="C31" s="48" t="s">
        <v>85</v>
      </c>
      <c r="D31" s="48" t="s">
        <v>86</v>
      </c>
      <c r="E31" s="48" t="s">
        <v>31</v>
      </c>
      <c r="F31" s="49">
        <f>I31</f>
        <v>195000</v>
      </c>
      <c r="G31" s="50">
        <v>195000</v>
      </c>
      <c r="H31" s="50"/>
      <c r="I31" s="32">
        <f t="shared" si="0"/>
        <v>195000</v>
      </c>
      <c r="J31" s="19" t="s">
        <v>35</v>
      </c>
      <c r="K31" s="729">
        <f>I31</f>
        <v>195000</v>
      </c>
    </row>
    <row r="32" spans="1:11" ht="63.75" x14ac:dyDescent="0.2">
      <c r="A32" s="95" t="s">
        <v>98</v>
      </c>
      <c r="B32" s="51" t="s">
        <v>92</v>
      </c>
      <c r="C32" s="42" t="s">
        <v>85</v>
      </c>
      <c r="D32" s="42" t="s">
        <v>93</v>
      </c>
      <c r="E32" s="42" t="s">
        <v>87</v>
      </c>
      <c r="F32" s="43">
        <f>I32</f>
        <v>81000</v>
      </c>
      <c r="G32" s="21">
        <v>81000</v>
      </c>
      <c r="H32" s="21"/>
      <c r="I32" s="21">
        <f t="shared" si="0"/>
        <v>81000</v>
      </c>
      <c r="J32" s="22" t="s">
        <v>88</v>
      </c>
      <c r="K32" s="726">
        <f>I32</f>
        <v>81000</v>
      </c>
    </row>
    <row r="33" spans="1:12" ht="118.5" customHeight="1" x14ac:dyDescent="0.2">
      <c r="A33" s="707" t="s">
        <v>101</v>
      </c>
      <c r="B33" s="34" t="s">
        <v>95</v>
      </c>
      <c r="C33" s="35" t="s">
        <v>85</v>
      </c>
      <c r="D33" s="35" t="s">
        <v>96</v>
      </c>
      <c r="E33" s="35" t="s">
        <v>21</v>
      </c>
      <c r="F33" s="36">
        <f>I33</f>
        <v>233488.64000000001</v>
      </c>
      <c r="G33" s="32">
        <v>233488.64000000001</v>
      </c>
      <c r="H33" s="32"/>
      <c r="I33" s="32">
        <f t="shared" si="0"/>
        <v>233488.64000000001</v>
      </c>
      <c r="J33" s="19" t="s">
        <v>97</v>
      </c>
      <c r="K33" s="724">
        <f t="shared" si="2"/>
        <v>233488.64000000001</v>
      </c>
    </row>
    <row r="34" spans="1:12" ht="76.5" x14ac:dyDescent="0.2">
      <c r="A34" s="37" t="s">
        <v>103</v>
      </c>
      <c r="B34" s="30" t="s">
        <v>1361</v>
      </c>
      <c r="C34" s="35" t="s">
        <v>99</v>
      </c>
      <c r="D34" s="35" t="s">
        <v>100</v>
      </c>
      <c r="E34" s="35" t="s">
        <v>31</v>
      </c>
      <c r="F34" s="36">
        <v>18858.830000000002</v>
      </c>
      <c r="G34" s="32">
        <v>10300</v>
      </c>
      <c r="H34" s="32">
        <v>8558.83</v>
      </c>
      <c r="I34" s="32">
        <f>G34+H34</f>
        <v>18858.830000000002</v>
      </c>
      <c r="J34" s="19" t="s">
        <v>35</v>
      </c>
      <c r="K34" s="724">
        <f>I34</f>
        <v>18858.830000000002</v>
      </c>
    </row>
    <row r="35" spans="1:12" ht="56.25" x14ac:dyDescent="0.2">
      <c r="A35" s="13" t="s">
        <v>108</v>
      </c>
      <c r="B35" s="51" t="s">
        <v>102</v>
      </c>
      <c r="C35" s="52" t="s">
        <v>99</v>
      </c>
      <c r="D35" s="52" t="s">
        <v>100</v>
      </c>
      <c r="E35" s="52" t="s">
        <v>31</v>
      </c>
      <c r="F35" s="53">
        <f>I35</f>
        <v>0</v>
      </c>
      <c r="G35" s="53">
        <v>0</v>
      </c>
      <c r="H35" s="53"/>
      <c r="I35" s="32">
        <f t="shared" si="0"/>
        <v>0</v>
      </c>
      <c r="J35" s="54" t="s">
        <v>35</v>
      </c>
      <c r="K35" s="730">
        <f>I35</f>
        <v>0</v>
      </c>
    </row>
    <row r="36" spans="1:12" ht="89.25" x14ac:dyDescent="0.2">
      <c r="A36" s="55" t="s">
        <v>113</v>
      </c>
      <c r="B36" s="56" t="s">
        <v>104</v>
      </c>
      <c r="C36" s="57" t="s">
        <v>99</v>
      </c>
      <c r="D36" s="57" t="s">
        <v>105</v>
      </c>
      <c r="E36" s="57"/>
      <c r="F36" s="58">
        <f>F38+F39+F37</f>
        <v>8331891.9399999995</v>
      </c>
      <c r="G36" s="59">
        <f>G38+G39+G37</f>
        <v>8331891.9399999995</v>
      </c>
      <c r="H36" s="59">
        <f>H38+H39+H37</f>
        <v>0</v>
      </c>
      <c r="I36" s="59">
        <f>I38+I39+I37</f>
        <v>8331891.9399999995</v>
      </c>
      <c r="J36" s="60" t="s">
        <v>62</v>
      </c>
      <c r="K36" s="61">
        <f>K38+K39+K37</f>
        <v>8331891.9399999995</v>
      </c>
    </row>
    <row r="37" spans="1:12" x14ac:dyDescent="0.2">
      <c r="A37" s="62"/>
      <c r="B37" s="56"/>
      <c r="C37" s="57"/>
      <c r="D37" s="57"/>
      <c r="E37" s="63" t="s">
        <v>31</v>
      </c>
      <c r="F37" s="64">
        <v>200000</v>
      </c>
      <c r="G37" s="64">
        <v>200000</v>
      </c>
      <c r="H37" s="64"/>
      <c r="I37" s="65">
        <f>G37+H37</f>
        <v>200000</v>
      </c>
      <c r="J37" s="60"/>
      <c r="K37" s="66">
        <f>I37</f>
        <v>200000</v>
      </c>
    </row>
    <row r="38" spans="1:12" x14ac:dyDescent="0.2">
      <c r="A38" s="62"/>
      <c r="B38" s="67"/>
      <c r="C38" s="57"/>
      <c r="D38" s="57"/>
      <c r="E38" s="63" t="s">
        <v>106</v>
      </c>
      <c r="F38" s="64">
        <v>6827100</v>
      </c>
      <c r="G38" s="68">
        <v>6827100</v>
      </c>
      <c r="H38" s="68"/>
      <c r="I38" s="64">
        <f t="shared" si="0"/>
        <v>6827100</v>
      </c>
      <c r="J38" s="69"/>
      <c r="K38" s="66">
        <f>G38</f>
        <v>6827100</v>
      </c>
    </row>
    <row r="39" spans="1:12" x14ac:dyDescent="0.2">
      <c r="A39" s="708"/>
      <c r="B39" s="77"/>
      <c r="C39" s="78"/>
      <c r="D39" s="78"/>
      <c r="E39" s="709" t="s">
        <v>107</v>
      </c>
      <c r="F39" s="710">
        <v>1304791.94</v>
      </c>
      <c r="G39" s="711">
        <v>1304791.94</v>
      </c>
      <c r="H39" s="711"/>
      <c r="I39" s="70">
        <f t="shared" si="0"/>
        <v>1304791.94</v>
      </c>
      <c r="J39" s="81"/>
      <c r="K39" s="712">
        <f>G39</f>
        <v>1304791.94</v>
      </c>
    </row>
    <row r="40" spans="1:12" ht="67.5" x14ac:dyDescent="0.2">
      <c r="A40" s="707" t="s">
        <v>115</v>
      </c>
      <c r="B40" s="77" t="s">
        <v>109</v>
      </c>
      <c r="C40" s="78" t="s">
        <v>110</v>
      </c>
      <c r="D40" s="78" t="s">
        <v>111</v>
      </c>
      <c r="E40" s="78" t="s">
        <v>31</v>
      </c>
      <c r="F40" s="79">
        <v>5606.59</v>
      </c>
      <c r="G40" s="80">
        <v>5606.59</v>
      </c>
      <c r="H40" s="80"/>
      <c r="I40" s="32">
        <f t="shared" si="0"/>
        <v>5606.59</v>
      </c>
      <c r="J40" s="81" t="s">
        <v>112</v>
      </c>
      <c r="K40" s="82">
        <f>G40</f>
        <v>5606.59</v>
      </c>
    </row>
    <row r="41" spans="1:12" ht="76.5" x14ac:dyDescent="0.2">
      <c r="A41" s="13" t="s">
        <v>468</v>
      </c>
      <c r="B41" s="77" t="s">
        <v>114</v>
      </c>
      <c r="C41" s="78" t="s">
        <v>110</v>
      </c>
      <c r="D41" s="78" t="s">
        <v>111</v>
      </c>
      <c r="E41" s="78" t="s">
        <v>31</v>
      </c>
      <c r="F41" s="79">
        <f>I41</f>
        <v>0</v>
      </c>
      <c r="G41" s="80">
        <v>12744.36</v>
      </c>
      <c r="H41" s="80">
        <v>-12744.36</v>
      </c>
      <c r="I41" s="32">
        <f t="shared" si="0"/>
        <v>0</v>
      </c>
      <c r="J41" s="81" t="s">
        <v>35</v>
      </c>
      <c r="K41" s="82">
        <f>I41</f>
        <v>0</v>
      </c>
      <c r="L41" s="83"/>
    </row>
    <row r="42" spans="1:12" ht="56.25" x14ac:dyDescent="0.2">
      <c r="A42" s="84" t="s">
        <v>470</v>
      </c>
      <c r="B42" s="85" t="s">
        <v>116</v>
      </c>
      <c r="C42" s="48" t="s">
        <v>110</v>
      </c>
      <c r="D42" s="48" t="s">
        <v>111</v>
      </c>
      <c r="E42" s="48"/>
      <c r="F42" s="49">
        <f>F44+F45+F46</f>
        <v>361133.61</v>
      </c>
      <c r="G42" s="50">
        <f>F42</f>
        <v>361133.61</v>
      </c>
      <c r="H42" s="86">
        <f>H43+H44+H45+H46</f>
        <v>0</v>
      </c>
      <c r="I42" s="29">
        <f t="shared" si="0"/>
        <v>361133.61</v>
      </c>
      <c r="J42" s="87" t="s">
        <v>35</v>
      </c>
      <c r="K42" s="88">
        <f>K43+K44+K45+K46</f>
        <v>361133.61</v>
      </c>
    </row>
    <row r="43" spans="1:12" x14ac:dyDescent="0.2">
      <c r="A43" s="89"/>
      <c r="B43" s="85"/>
      <c r="C43" s="90"/>
      <c r="D43" s="91"/>
      <c r="E43" s="92" t="s">
        <v>31</v>
      </c>
      <c r="F43" s="93"/>
      <c r="G43" s="93">
        <v>0</v>
      </c>
      <c r="H43" s="93">
        <v>0</v>
      </c>
      <c r="I43" s="93">
        <f>H43+G43</f>
        <v>0</v>
      </c>
      <c r="J43" s="94"/>
      <c r="K43" s="731">
        <f>I43</f>
        <v>0</v>
      </c>
    </row>
    <row r="44" spans="1:12" x14ac:dyDescent="0.2">
      <c r="A44" s="89"/>
      <c r="B44" s="85"/>
      <c r="C44" s="852" t="s">
        <v>117</v>
      </c>
      <c r="D44" s="853"/>
      <c r="E44" s="92" t="s">
        <v>118</v>
      </c>
      <c r="F44" s="93">
        <v>255000</v>
      </c>
      <c r="G44" s="93">
        <v>255000</v>
      </c>
      <c r="H44" s="93"/>
      <c r="I44" s="93">
        <f t="shared" ref="I44:I46" si="3">H44+G44</f>
        <v>255000</v>
      </c>
      <c r="J44" s="94"/>
      <c r="K44" s="731">
        <f t="shared" ref="K44:K46" si="4">I44</f>
        <v>255000</v>
      </c>
    </row>
    <row r="45" spans="1:12" x14ac:dyDescent="0.2">
      <c r="A45" s="89"/>
      <c r="B45" s="85"/>
      <c r="C45" s="854" t="s">
        <v>119</v>
      </c>
      <c r="D45" s="855"/>
      <c r="E45" s="92" t="s">
        <v>107</v>
      </c>
      <c r="F45" s="93">
        <v>45000</v>
      </c>
      <c r="G45" s="93">
        <v>45000</v>
      </c>
      <c r="H45" s="93"/>
      <c r="I45" s="93">
        <f t="shared" si="3"/>
        <v>45000</v>
      </c>
      <c r="J45" s="94"/>
      <c r="K45" s="731">
        <f t="shared" si="4"/>
        <v>45000</v>
      </c>
    </row>
    <row r="46" spans="1:12" ht="15.75" customHeight="1" x14ac:dyDescent="0.2">
      <c r="A46" s="95"/>
      <c r="B46" s="34"/>
      <c r="C46" s="856" t="s">
        <v>120</v>
      </c>
      <c r="D46" s="857"/>
      <c r="E46" s="96" t="s">
        <v>107</v>
      </c>
      <c r="F46" s="70">
        <v>61133.61</v>
      </c>
      <c r="G46" s="70">
        <v>61133.61</v>
      </c>
      <c r="H46" s="70"/>
      <c r="I46" s="70">
        <f t="shared" si="3"/>
        <v>61133.61</v>
      </c>
      <c r="J46" s="97"/>
      <c r="K46" s="732">
        <f t="shared" si="4"/>
        <v>61133.61</v>
      </c>
    </row>
    <row r="47" spans="1:12" ht="27.75" customHeight="1" thickBot="1" x14ac:dyDescent="0.25">
      <c r="A47" s="849" t="s">
        <v>121</v>
      </c>
      <c r="B47" s="849"/>
      <c r="C47" s="849"/>
      <c r="D47" s="849"/>
      <c r="E47" s="849"/>
      <c r="F47" s="98">
        <f>F42+F40+F36+F35+F34+F33+F32+F31+F30+F27+F25+F24+F21+F20+F18+F12+F11+F41+F19+F13+F8+F26+F23+F17+F16+F15+F14+F10+F9+F28+F22+F29</f>
        <v>16676538.52</v>
      </c>
      <c r="G47" s="98">
        <f t="shared" ref="G47:K47" si="5">G42+G40+G36+G35+G34+G33+G32+G31+G30+G27+G25+G24+G21+G20+G18+G12+G11+G41+G19+G13+G8+G26+G23+G17+G16+G15+G14+G10+G9+G28+G22+G29</f>
        <v>16835059.549999997</v>
      </c>
      <c r="H47" s="98">
        <f t="shared" si="5"/>
        <v>-458521.03</v>
      </c>
      <c r="I47" s="98">
        <f t="shared" si="5"/>
        <v>16376538.52</v>
      </c>
      <c r="J47" s="98"/>
      <c r="K47" s="733">
        <f t="shared" si="5"/>
        <v>16376538.52</v>
      </c>
      <c r="L47" s="83"/>
    </row>
    <row r="49" spans="2:11" x14ac:dyDescent="0.2">
      <c r="B49" s="99"/>
      <c r="F49" s="83"/>
      <c r="G49" s="83"/>
      <c r="H49" s="83"/>
      <c r="I49" s="83"/>
      <c r="J49" s="83"/>
      <c r="K49" s="83"/>
    </row>
    <row r="50" spans="2:11" x14ac:dyDescent="0.2">
      <c r="B50" s="99"/>
      <c r="F50" s="83"/>
      <c r="G50" s="83"/>
      <c r="H50" s="83"/>
      <c r="I50" s="83"/>
      <c r="J50" s="83"/>
      <c r="K50" s="83"/>
    </row>
    <row r="51" spans="2:11" x14ac:dyDescent="0.2">
      <c r="B51" s="99"/>
      <c r="F51" s="83"/>
      <c r="G51" s="83"/>
      <c r="H51" s="83"/>
      <c r="I51" s="83"/>
      <c r="J51" s="83"/>
      <c r="K51" s="83"/>
    </row>
    <row r="52" spans="2:11" x14ac:dyDescent="0.2">
      <c r="B52" s="99"/>
      <c r="F52" s="83"/>
      <c r="G52" s="83"/>
      <c r="H52" s="83"/>
      <c r="I52" s="83"/>
      <c r="J52" s="83"/>
      <c r="K52" s="83"/>
    </row>
    <row r="53" spans="2:11" x14ac:dyDescent="0.2">
      <c r="B53" s="100"/>
      <c r="F53" s="83"/>
      <c r="G53" s="83"/>
      <c r="H53" s="83"/>
      <c r="I53" s="83"/>
      <c r="J53" s="83"/>
      <c r="K53" s="83"/>
    </row>
    <row r="54" spans="2:11" x14ac:dyDescent="0.2">
      <c r="B54" s="100"/>
      <c r="F54" s="83"/>
      <c r="G54" s="83"/>
      <c r="H54" s="83"/>
      <c r="I54" s="83"/>
      <c r="J54" s="83"/>
      <c r="K54" s="83"/>
    </row>
    <row r="55" spans="2:11" x14ac:dyDescent="0.2">
      <c r="F55" s="83"/>
      <c r="G55" s="83"/>
      <c r="H55" s="83"/>
      <c r="I55" s="83"/>
      <c r="J55" s="83"/>
      <c r="K55" s="83"/>
    </row>
    <row r="56" spans="2:11" x14ac:dyDescent="0.2">
      <c r="J56" s="83"/>
    </row>
    <row r="57" spans="2:11" x14ac:dyDescent="0.2">
      <c r="J57" s="83"/>
    </row>
  </sheetData>
  <sheetProtection selectLockedCells="1" selectUnlockedCells="1"/>
  <mergeCells count="6">
    <mergeCell ref="A47:E47"/>
    <mergeCell ref="B5:K5"/>
    <mergeCell ref="C7:E7"/>
    <mergeCell ref="C44:D44"/>
    <mergeCell ref="C45:D45"/>
    <mergeCell ref="C46:D46"/>
  </mergeCells>
  <pageMargins left="0.19685039370078741" right="0" top="0.78740157480314965" bottom="0.35433070866141736" header="0.59055118110236227" footer="0.19685039370078741"/>
  <pageSetup paperSize="9" orientation="landscape" useFirstPageNumber="1" r:id="rId1"/>
  <headerFooter alignWithMargins="0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topLeftCell="A85" zoomScaleNormal="100" workbookViewId="0">
      <selection activeCell="G102" sqref="G102"/>
    </sheetView>
  </sheetViews>
  <sheetFormatPr defaultRowHeight="12.75" x14ac:dyDescent="0.2"/>
  <cols>
    <col min="1" max="1" width="7.5703125" style="101" customWidth="1"/>
    <col min="2" max="2" width="7.7109375" style="101" customWidth="1"/>
    <col min="3" max="3" width="4.7109375" style="101" customWidth="1"/>
    <col min="4" max="4" width="30.5703125" style="101" customWidth="1"/>
    <col min="5" max="5" width="14.42578125" style="101" customWidth="1"/>
    <col min="6" max="6" width="12" style="101" customWidth="1"/>
    <col min="7" max="7" width="14.42578125" style="101" customWidth="1"/>
    <col min="8" max="8" width="15.5703125" style="101" customWidth="1"/>
    <col min="9" max="9" width="12" style="101" customWidth="1"/>
    <col min="10" max="10" width="14.28515625" style="101" customWidth="1"/>
    <col min="11" max="16384" width="9.140625" style="101"/>
  </cols>
  <sheetData>
    <row r="1" spans="1:10" x14ac:dyDescent="0.2">
      <c r="E1" s="2"/>
      <c r="F1" s="2"/>
      <c r="G1" s="2"/>
      <c r="H1" s="576" t="s">
        <v>1418</v>
      </c>
      <c r="I1" s="577"/>
      <c r="J1" s="577"/>
    </row>
    <row r="2" spans="1:10" x14ac:dyDescent="0.2">
      <c r="E2" s="2"/>
      <c r="F2" s="2"/>
      <c r="G2" s="2"/>
      <c r="H2" s="576" t="s">
        <v>0</v>
      </c>
      <c r="I2" s="577"/>
      <c r="J2" s="577"/>
    </row>
    <row r="3" spans="1:10" ht="33.75" customHeight="1" x14ac:dyDescent="0.2">
      <c r="E3" s="102"/>
      <c r="F3" s="102"/>
      <c r="G3" s="102"/>
      <c r="H3" s="881" t="s">
        <v>467</v>
      </c>
      <c r="I3" s="881"/>
      <c r="J3" s="577"/>
    </row>
    <row r="4" spans="1:10" ht="34.5" customHeight="1" x14ac:dyDescent="0.2">
      <c r="A4" s="882" t="s">
        <v>441</v>
      </c>
      <c r="B4" s="882"/>
      <c r="C4" s="882"/>
      <c r="D4" s="882"/>
      <c r="E4" s="882"/>
      <c r="F4" s="882"/>
      <c r="G4" s="882"/>
      <c r="H4" s="882"/>
      <c r="I4" s="882"/>
      <c r="J4" s="882"/>
    </row>
    <row r="5" spans="1:10" ht="20.25" customHeight="1" thickBot="1" x14ac:dyDescent="0.25">
      <c r="A5" s="883" t="s">
        <v>442</v>
      </c>
      <c r="B5" s="883"/>
      <c r="C5" s="883"/>
      <c r="D5" s="883"/>
      <c r="E5" s="883"/>
      <c r="F5" s="883"/>
      <c r="G5" s="883"/>
      <c r="H5" s="883"/>
    </row>
    <row r="6" spans="1:10" ht="15" customHeight="1" x14ac:dyDescent="0.2">
      <c r="A6" s="858" t="s">
        <v>123</v>
      </c>
      <c r="B6" s="858" t="s">
        <v>5</v>
      </c>
      <c r="C6" s="858" t="s">
        <v>124</v>
      </c>
      <c r="D6" s="858" t="s">
        <v>125</v>
      </c>
      <c r="E6" s="884" t="s">
        <v>443</v>
      </c>
      <c r="F6" s="884"/>
      <c r="G6" s="884"/>
      <c r="H6" s="884" t="s">
        <v>127</v>
      </c>
      <c r="I6" s="884"/>
      <c r="J6" s="884"/>
    </row>
    <row r="7" spans="1:10" ht="26.25" thickBot="1" x14ac:dyDescent="0.25">
      <c r="A7" s="859"/>
      <c r="B7" s="859"/>
      <c r="C7" s="859"/>
      <c r="D7" s="859"/>
      <c r="E7" s="103" t="s">
        <v>445</v>
      </c>
      <c r="F7" s="103" t="s">
        <v>128</v>
      </c>
      <c r="G7" s="103" t="s">
        <v>474</v>
      </c>
      <c r="H7" s="103" t="s">
        <v>445</v>
      </c>
      <c r="I7" s="103" t="s">
        <v>128</v>
      </c>
      <c r="J7" s="103" t="s">
        <v>474</v>
      </c>
    </row>
    <row r="8" spans="1:10" ht="15.75" x14ac:dyDescent="0.2">
      <c r="A8" s="633" t="s">
        <v>195</v>
      </c>
      <c r="B8" s="579"/>
      <c r="C8" s="579"/>
      <c r="D8" s="580" t="s">
        <v>196</v>
      </c>
      <c r="E8" s="581">
        <f>E9</f>
        <v>0</v>
      </c>
      <c r="F8" s="581">
        <f t="shared" ref="F8:G9" si="0">F9</f>
        <v>613472.94999999995</v>
      </c>
      <c r="G8" s="581">
        <f t="shared" si="0"/>
        <v>613472.94999999995</v>
      </c>
      <c r="H8" s="581">
        <f>H9</f>
        <v>0</v>
      </c>
      <c r="I8" s="581">
        <f t="shared" ref="I8:J8" si="1">I9</f>
        <v>613472.94999999995</v>
      </c>
      <c r="J8" s="581">
        <f t="shared" si="1"/>
        <v>613472.94999999995</v>
      </c>
    </row>
    <row r="9" spans="1:10" ht="21.75" customHeight="1" x14ac:dyDescent="0.2">
      <c r="A9" s="137"/>
      <c r="B9" s="634" t="s">
        <v>475</v>
      </c>
      <c r="C9" s="583"/>
      <c r="D9" s="584" t="s">
        <v>205</v>
      </c>
      <c r="E9" s="585">
        <f>E10</f>
        <v>0</v>
      </c>
      <c r="F9" s="585">
        <f t="shared" si="0"/>
        <v>613472.94999999995</v>
      </c>
      <c r="G9" s="585">
        <f t="shared" si="0"/>
        <v>613472.94999999995</v>
      </c>
      <c r="H9" s="585">
        <f>H11+H12+H13+H14+H15+H16</f>
        <v>0</v>
      </c>
      <c r="I9" s="585">
        <f>SUM(I11:I17)</f>
        <v>613472.94999999995</v>
      </c>
      <c r="J9" s="585">
        <f>J11+J12+J13+J14+J15+J16</f>
        <v>613472.94999999995</v>
      </c>
    </row>
    <row r="10" spans="1:10" ht="60" x14ac:dyDescent="0.2">
      <c r="A10" s="572"/>
      <c r="B10" s="137"/>
      <c r="C10" s="573">
        <v>2010</v>
      </c>
      <c r="D10" s="571" t="s">
        <v>448</v>
      </c>
      <c r="E10" s="574">
        <v>0</v>
      </c>
      <c r="F10" s="574">
        <v>613472.94999999995</v>
      </c>
      <c r="G10" s="574">
        <f>E10+F10</f>
        <v>613472.94999999995</v>
      </c>
      <c r="H10" s="574"/>
      <c r="I10" s="586"/>
      <c r="J10" s="586"/>
    </row>
    <row r="11" spans="1:10" ht="15.75" x14ac:dyDescent="0.2">
      <c r="A11" s="572"/>
      <c r="B11" s="572"/>
      <c r="C11" s="573">
        <v>4010</v>
      </c>
      <c r="D11" s="571" t="s">
        <v>133</v>
      </c>
      <c r="E11" s="151"/>
      <c r="F11" s="151"/>
      <c r="G11" s="151"/>
      <c r="H11" s="635">
        <v>0</v>
      </c>
      <c r="I11" s="143">
        <v>5819.5</v>
      </c>
      <c r="J11" s="636">
        <f>H11+I11</f>
        <v>5819.5</v>
      </c>
    </row>
    <row r="12" spans="1:10" ht="15.75" x14ac:dyDescent="0.2">
      <c r="A12" s="572"/>
      <c r="B12" s="572"/>
      <c r="C12" s="573">
        <v>4110</v>
      </c>
      <c r="D12" s="571" t="s">
        <v>144</v>
      </c>
      <c r="E12" s="575"/>
      <c r="F12" s="151"/>
      <c r="G12" s="151"/>
      <c r="H12" s="635">
        <v>0</v>
      </c>
      <c r="I12" s="143">
        <v>998.54</v>
      </c>
      <c r="J12" s="636">
        <f t="shared" ref="J12:J16" si="2">H12+I12</f>
        <v>998.54</v>
      </c>
    </row>
    <row r="13" spans="1:10" ht="15.75" x14ac:dyDescent="0.2">
      <c r="A13" s="572"/>
      <c r="B13" s="572"/>
      <c r="C13" s="573">
        <v>4120</v>
      </c>
      <c r="D13" s="571" t="s">
        <v>145</v>
      </c>
      <c r="E13" s="575"/>
      <c r="F13" s="151"/>
      <c r="G13" s="151"/>
      <c r="H13" s="635">
        <v>0</v>
      </c>
      <c r="I13" s="143">
        <v>138.71</v>
      </c>
      <c r="J13" s="636">
        <f t="shared" si="2"/>
        <v>138.71</v>
      </c>
    </row>
    <row r="14" spans="1:10" ht="15.75" x14ac:dyDescent="0.2">
      <c r="A14" s="572"/>
      <c r="B14" s="588"/>
      <c r="C14" s="573">
        <v>4210</v>
      </c>
      <c r="D14" s="571" t="s">
        <v>146</v>
      </c>
      <c r="E14" s="575"/>
      <c r="F14" s="151"/>
      <c r="G14" s="151"/>
      <c r="H14" s="635">
        <v>0</v>
      </c>
      <c r="I14" s="143">
        <v>3223.53</v>
      </c>
      <c r="J14" s="636">
        <f t="shared" si="2"/>
        <v>3223.53</v>
      </c>
    </row>
    <row r="15" spans="1:10" ht="15.75" x14ac:dyDescent="0.2">
      <c r="A15" s="572"/>
      <c r="B15" s="588"/>
      <c r="C15" s="573">
        <v>4300</v>
      </c>
      <c r="D15" s="571" t="s">
        <v>148</v>
      </c>
      <c r="E15" s="575"/>
      <c r="F15" s="151"/>
      <c r="G15" s="151"/>
      <c r="H15" s="635">
        <v>0</v>
      </c>
      <c r="I15" s="143">
        <v>1848.6</v>
      </c>
      <c r="J15" s="636">
        <f t="shared" si="2"/>
        <v>1848.6</v>
      </c>
    </row>
    <row r="16" spans="1:10" ht="15.75" x14ac:dyDescent="0.2">
      <c r="A16" s="572"/>
      <c r="B16" s="588"/>
      <c r="C16" s="573">
        <v>4430</v>
      </c>
      <c r="D16" s="571" t="s">
        <v>476</v>
      </c>
      <c r="E16" s="639"/>
      <c r="F16" s="574"/>
      <c r="G16" s="574"/>
      <c r="H16" s="635">
        <v>0</v>
      </c>
      <c r="I16" s="637">
        <v>601444.06999999995</v>
      </c>
      <c r="J16" s="638">
        <f t="shared" si="2"/>
        <v>601444.06999999995</v>
      </c>
    </row>
    <row r="17" spans="1:10" ht="15.75" x14ac:dyDescent="0.2">
      <c r="A17" s="578">
        <v>750</v>
      </c>
      <c r="B17" s="579"/>
      <c r="C17" s="579"/>
      <c r="D17" s="580" t="s">
        <v>446</v>
      </c>
      <c r="E17" s="581">
        <f>E18</f>
        <v>143228</v>
      </c>
      <c r="F17" s="581">
        <f t="shared" ref="F17:G18" si="3">F18</f>
        <v>0</v>
      </c>
      <c r="G17" s="581">
        <f t="shared" si="3"/>
        <v>143228</v>
      </c>
      <c r="H17" s="581">
        <f>H18</f>
        <v>143228</v>
      </c>
      <c r="I17" s="581">
        <f t="shared" ref="I17:J17" si="4">I18</f>
        <v>0</v>
      </c>
      <c r="J17" s="581">
        <f t="shared" si="4"/>
        <v>143228</v>
      </c>
    </row>
    <row r="18" spans="1:10" ht="21.75" customHeight="1" x14ac:dyDescent="0.2">
      <c r="A18" s="137"/>
      <c r="B18" s="582">
        <v>75011</v>
      </c>
      <c r="C18" s="583"/>
      <c r="D18" s="584" t="s">
        <v>447</v>
      </c>
      <c r="E18" s="585">
        <f>E19</f>
        <v>143228</v>
      </c>
      <c r="F18" s="585">
        <f t="shared" si="3"/>
        <v>0</v>
      </c>
      <c r="G18" s="585">
        <f t="shared" si="3"/>
        <v>143228</v>
      </c>
      <c r="H18" s="585">
        <f>H20+H21+H22+H23+H25+H24</f>
        <v>143228</v>
      </c>
      <c r="I18" s="585">
        <f t="shared" ref="I18:J18" si="5">SUM(I20:I26)</f>
        <v>0</v>
      </c>
      <c r="J18" s="585">
        <f t="shared" si="5"/>
        <v>143228</v>
      </c>
    </row>
    <row r="19" spans="1:10" ht="60" x14ac:dyDescent="0.2">
      <c r="A19" s="572"/>
      <c r="B19" s="137"/>
      <c r="C19" s="573">
        <v>2010</v>
      </c>
      <c r="D19" s="571" t="s">
        <v>448</v>
      </c>
      <c r="E19" s="574">
        <v>143228</v>
      </c>
      <c r="F19" s="574"/>
      <c r="G19" s="574">
        <f>E19+F19</f>
        <v>143228</v>
      </c>
      <c r="H19" s="574"/>
      <c r="I19" s="586"/>
      <c r="J19" s="586"/>
    </row>
    <row r="20" spans="1:10" ht="15.75" x14ac:dyDescent="0.2">
      <c r="A20" s="572"/>
      <c r="B20" s="572"/>
      <c r="C20" s="573">
        <v>4010</v>
      </c>
      <c r="D20" s="571" t="s">
        <v>133</v>
      </c>
      <c r="E20" s="151"/>
      <c r="F20" s="151"/>
      <c r="G20" s="151"/>
      <c r="H20" s="574">
        <v>108934.8</v>
      </c>
      <c r="I20" s="586"/>
      <c r="J20" s="587">
        <f>H20+I20</f>
        <v>108934.8</v>
      </c>
    </row>
    <row r="21" spans="1:10" ht="15.75" x14ac:dyDescent="0.2">
      <c r="A21" s="572"/>
      <c r="B21" s="572"/>
      <c r="C21" s="573">
        <v>4040</v>
      </c>
      <c r="D21" s="571" t="s">
        <v>143</v>
      </c>
      <c r="E21" s="151"/>
      <c r="F21" s="151"/>
      <c r="G21" s="151"/>
      <c r="H21" s="574">
        <v>7663.58</v>
      </c>
      <c r="I21" s="586"/>
      <c r="J21" s="587">
        <f t="shared" ref="J21:J25" si="6">H21+I21</f>
        <v>7663.58</v>
      </c>
    </row>
    <row r="22" spans="1:10" ht="15.75" x14ac:dyDescent="0.2">
      <c r="A22" s="572"/>
      <c r="B22" s="572"/>
      <c r="C22" s="573">
        <v>4110</v>
      </c>
      <c r="D22" s="571" t="s">
        <v>144</v>
      </c>
      <c r="E22" s="575"/>
      <c r="F22" s="151"/>
      <c r="G22" s="151"/>
      <c r="H22" s="574">
        <v>19547.400000000001</v>
      </c>
      <c r="I22" s="586"/>
      <c r="J22" s="587">
        <f t="shared" si="6"/>
        <v>19547.400000000001</v>
      </c>
    </row>
    <row r="23" spans="1:10" ht="15.75" x14ac:dyDescent="0.2">
      <c r="A23" s="572"/>
      <c r="B23" s="572"/>
      <c r="C23" s="573">
        <v>4120</v>
      </c>
      <c r="D23" s="571" t="s">
        <v>145</v>
      </c>
      <c r="E23" s="575"/>
      <c r="F23" s="151"/>
      <c r="G23" s="151"/>
      <c r="H23" s="574">
        <v>2284.2199999999998</v>
      </c>
      <c r="I23" s="586"/>
      <c r="J23" s="587">
        <f t="shared" si="6"/>
        <v>2284.2199999999998</v>
      </c>
    </row>
    <row r="24" spans="1:10" ht="15.75" x14ac:dyDescent="0.2">
      <c r="A24" s="572"/>
      <c r="B24" s="588"/>
      <c r="C24" s="573">
        <v>4210</v>
      </c>
      <c r="D24" s="571" t="s">
        <v>146</v>
      </c>
      <c r="E24" s="575"/>
      <c r="F24" s="151"/>
      <c r="G24" s="151"/>
      <c r="H24" s="574">
        <v>1798</v>
      </c>
      <c r="I24" s="586"/>
      <c r="J24" s="587">
        <f t="shared" si="6"/>
        <v>1798</v>
      </c>
    </row>
    <row r="25" spans="1:10" ht="15.75" x14ac:dyDescent="0.2">
      <c r="A25" s="572"/>
      <c r="B25" s="588"/>
      <c r="C25" s="573">
        <v>4300</v>
      </c>
      <c r="D25" s="571" t="s">
        <v>148</v>
      </c>
      <c r="E25" s="589"/>
      <c r="F25" s="574"/>
      <c r="G25" s="574"/>
      <c r="H25" s="574">
        <v>3000</v>
      </c>
      <c r="I25" s="586"/>
      <c r="J25" s="587">
        <f t="shared" si="6"/>
        <v>3000</v>
      </c>
    </row>
    <row r="26" spans="1:10" ht="15.75" hidden="1" x14ac:dyDescent="0.2">
      <c r="A26" s="572"/>
      <c r="B26" s="588"/>
      <c r="C26" s="573">
        <v>4410</v>
      </c>
      <c r="D26" s="571" t="s">
        <v>449</v>
      </c>
      <c r="E26" s="574"/>
      <c r="F26" s="574"/>
      <c r="G26" s="574"/>
      <c r="H26" s="574"/>
      <c r="I26" s="586"/>
      <c r="J26" s="586"/>
    </row>
    <row r="27" spans="1:10" ht="25.5" x14ac:dyDescent="0.2">
      <c r="A27" s="578">
        <v>751</v>
      </c>
      <c r="B27" s="579"/>
      <c r="C27" s="579"/>
      <c r="D27" s="580" t="s">
        <v>450</v>
      </c>
      <c r="E27" s="581">
        <f>E28</f>
        <v>3500</v>
      </c>
      <c r="F27" s="581">
        <f t="shared" ref="F27:J28" si="7">F28</f>
        <v>-2332</v>
      </c>
      <c r="G27" s="581">
        <f t="shared" si="7"/>
        <v>1168</v>
      </c>
      <c r="H27" s="581">
        <f t="shared" si="7"/>
        <v>3500</v>
      </c>
      <c r="I27" s="581">
        <f t="shared" si="7"/>
        <v>-2332</v>
      </c>
      <c r="J27" s="581">
        <f t="shared" si="7"/>
        <v>1168</v>
      </c>
    </row>
    <row r="28" spans="1:10" ht="33.75" customHeight="1" x14ac:dyDescent="0.2">
      <c r="A28" s="137"/>
      <c r="B28" s="582">
        <v>75101</v>
      </c>
      <c r="C28" s="583"/>
      <c r="D28" s="590" t="s">
        <v>450</v>
      </c>
      <c r="E28" s="585">
        <f>E29</f>
        <v>3500</v>
      </c>
      <c r="F28" s="585">
        <f t="shared" si="7"/>
        <v>-2332</v>
      </c>
      <c r="G28" s="585">
        <f t="shared" si="7"/>
        <v>1168</v>
      </c>
      <c r="H28" s="585">
        <f>H30+H31+H32</f>
        <v>3500</v>
      </c>
      <c r="I28" s="585">
        <f t="shared" ref="I28:J28" si="8">I30+I31+I32</f>
        <v>-2332</v>
      </c>
      <c r="J28" s="585">
        <f t="shared" si="8"/>
        <v>1168</v>
      </c>
    </row>
    <row r="29" spans="1:10" ht="60" x14ac:dyDescent="0.2">
      <c r="A29" s="572"/>
      <c r="B29" s="137"/>
      <c r="C29" s="573">
        <v>2010</v>
      </c>
      <c r="D29" s="571" t="s">
        <v>448</v>
      </c>
      <c r="E29" s="591">
        <v>3500</v>
      </c>
      <c r="F29" s="591">
        <v>-2332</v>
      </c>
      <c r="G29" s="591">
        <f>E29+F29</f>
        <v>1168</v>
      </c>
      <c r="H29" s="592"/>
      <c r="I29" s="586"/>
      <c r="J29" s="586"/>
    </row>
    <row r="30" spans="1:10" ht="15.75" x14ac:dyDescent="0.2">
      <c r="A30" s="572"/>
      <c r="B30" s="572"/>
      <c r="C30" s="573">
        <v>4010</v>
      </c>
      <c r="D30" s="571" t="s">
        <v>133</v>
      </c>
      <c r="E30" s="151"/>
      <c r="F30" s="151"/>
      <c r="G30" s="151"/>
      <c r="H30" s="635">
        <v>2955.23</v>
      </c>
      <c r="I30" s="636">
        <v>-1969.03</v>
      </c>
      <c r="J30" s="636">
        <f>H30+I30</f>
        <v>986.2</v>
      </c>
    </row>
    <row r="31" spans="1:10" ht="15.75" x14ac:dyDescent="0.2">
      <c r="A31" s="572"/>
      <c r="B31" s="572"/>
      <c r="C31" s="573">
        <v>4110</v>
      </c>
      <c r="D31" s="571" t="s">
        <v>144</v>
      </c>
      <c r="E31" s="575"/>
      <c r="F31" s="151"/>
      <c r="G31" s="151"/>
      <c r="H31" s="635">
        <v>508</v>
      </c>
      <c r="I31" s="636">
        <v>-338.47</v>
      </c>
      <c r="J31" s="636">
        <f t="shared" ref="J31:J32" si="9">H31+I31</f>
        <v>169.52999999999997</v>
      </c>
    </row>
    <row r="32" spans="1:10" ht="15.75" x14ac:dyDescent="0.2">
      <c r="A32" s="572"/>
      <c r="B32" s="572"/>
      <c r="C32" s="573">
        <v>4120</v>
      </c>
      <c r="D32" s="571" t="s">
        <v>145</v>
      </c>
      <c r="E32" s="574"/>
      <c r="F32" s="574"/>
      <c r="G32" s="574"/>
      <c r="H32" s="635">
        <v>36.770000000000003</v>
      </c>
      <c r="I32" s="636">
        <v>-24.5</v>
      </c>
      <c r="J32" s="636">
        <f t="shared" si="9"/>
        <v>12.270000000000003</v>
      </c>
    </row>
    <row r="33" spans="1:10" ht="15.75" x14ac:dyDescent="0.2">
      <c r="A33" s="578">
        <v>852</v>
      </c>
      <c r="B33" s="579"/>
      <c r="C33" s="593"/>
      <c r="D33" s="580" t="s">
        <v>135</v>
      </c>
      <c r="E33" s="581">
        <f>E37+E44+E40</f>
        <v>340859</v>
      </c>
      <c r="F33" s="581">
        <f t="shared" ref="F33:G33" si="10">F37+F44+F40</f>
        <v>5000</v>
      </c>
      <c r="G33" s="581">
        <f t="shared" si="10"/>
        <v>345859</v>
      </c>
      <c r="H33" s="581">
        <f>H37+H44+H40</f>
        <v>340859</v>
      </c>
      <c r="I33" s="581">
        <f t="shared" ref="I33:J33" si="11">I37+I44+I40</f>
        <v>5000</v>
      </c>
      <c r="J33" s="581">
        <f t="shared" si="11"/>
        <v>345859</v>
      </c>
    </row>
    <row r="34" spans="1:10" ht="15.75" hidden="1" x14ac:dyDescent="0.2">
      <c r="A34" s="572"/>
      <c r="B34" s="594">
        <v>85215</v>
      </c>
      <c r="C34" s="595"/>
      <c r="D34" s="596" t="s">
        <v>451</v>
      </c>
      <c r="E34" s="597">
        <f>E35</f>
        <v>0</v>
      </c>
      <c r="F34" s="597"/>
      <c r="G34" s="597"/>
      <c r="H34" s="597">
        <f>H36</f>
        <v>0</v>
      </c>
      <c r="I34" s="586"/>
      <c r="J34" s="586"/>
    </row>
    <row r="35" spans="1:10" ht="60" hidden="1" x14ac:dyDescent="0.2">
      <c r="A35" s="572"/>
      <c r="B35" s="871"/>
      <c r="C35" s="573">
        <v>2010</v>
      </c>
      <c r="D35" s="571" t="s">
        <v>448</v>
      </c>
      <c r="E35" s="574">
        <v>0</v>
      </c>
      <c r="F35" s="574"/>
      <c r="G35" s="574"/>
      <c r="H35" s="574"/>
      <c r="I35" s="586"/>
      <c r="J35" s="586"/>
    </row>
    <row r="36" spans="1:10" ht="15.75" hidden="1" x14ac:dyDescent="0.2">
      <c r="A36" s="572"/>
      <c r="B36" s="872"/>
      <c r="C36" s="573">
        <v>3110</v>
      </c>
      <c r="D36" s="571" t="s">
        <v>139</v>
      </c>
      <c r="E36" s="574"/>
      <c r="F36" s="574"/>
      <c r="G36" s="574"/>
      <c r="H36" s="574">
        <v>0</v>
      </c>
      <c r="I36" s="586"/>
      <c r="J36" s="586"/>
    </row>
    <row r="37" spans="1:10" ht="89.25" x14ac:dyDescent="0.2">
      <c r="A37" s="572"/>
      <c r="B37" s="598">
        <v>85213</v>
      </c>
      <c r="C37" s="599"/>
      <c r="D37" s="600" t="s">
        <v>136</v>
      </c>
      <c r="E37" s="601">
        <f>E38</f>
        <v>59683</v>
      </c>
      <c r="F37" s="601">
        <f t="shared" ref="F37:G37" si="12">F38</f>
        <v>0</v>
      </c>
      <c r="G37" s="601">
        <f t="shared" si="12"/>
        <v>59683</v>
      </c>
      <c r="H37" s="601">
        <f>H39</f>
        <v>59683</v>
      </c>
      <c r="I37" s="601">
        <f t="shared" ref="I37:J37" si="13">I39</f>
        <v>0</v>
      </c>
      <c r="J37" s="601">
        <f t="shared" si="13"/>
        <v>59683</v>
      </c>
    </row>
    <row r="38" spans="1:10" ht="60" x14ac:dyDescent="0.2">
      <c r="A38" s="572"/>
      <c r="B38" s="873"/>
      <c r="C38" s="573">
        <v>2010</v>
      </c>
      <c r="D38" s="571" t="s">
        <v>448</v>
      </c>
      <c r="E38" s="574">
        <v>59683</v>
      </c>
      <c r="F38" s="574"/>
      <c r="G38" s="574">
        <f>E38+F38</f>
        <v>59683</v>
      </c>
      <c r="H38" s="574"/>
      <c r="I38" s="586"/>
      <c r="J38" s="586"/>
    </row>
    <row r="39" spans="1:10" ht="15.75" x14ac:dyDescent="0.2">
      <c r="A39" s="572"/>
      <c r="B39" s="874"/>
      <c r="C39" s="573">
        <v>4130</v>
      </c>
      <c r="D39" s="602" t="s">
        <v>137</v>
      </c>
      <c r="E39" s="574"/>
      <c r="F39" s="574"/>
      <c r="G39" s="574"/>
      <c r="H39" s="574">
        <v>59683</v>
      </c>
      <c r="I39" s="586"/>
      <c r="J39" s="603">
        <f>H39+I39</f>
        <v>59683</v>
      </c>
    </row>
    <row r="40" spans="1:10" ht="32.25" customHeight="1" x14ac:dyDescent="0.2">
      <c r="A40" s="572"/>
      <c r="B40" s="598">
        <v>85215</v>
      </c>
      <c r="C40" s="604"/>
      <c r="D40" s="605" t="s">
        <v>451</v>
      </c>
      <c r="E40" s="606">
        <f>E41</f>
        <v>5000</v>
      </c>
      <c r="F40" s="606">
        <f>F41</f>
        <v>5000</v>
      </c>
      <c r="G40" s="606">
        <f>G41</f>
        <v>10000</v>
      </c>
      <c r="H40" s="606">
        <f>H42+H43</f>
        <v>5000</v>
      </c>
      <c r="I40" s="606">
        <f t="shared" ref="I40:J40" si="14">I42+I43</f>
        <v>5000</v>
      </c>
      <c r="J40" s="606">
        <f t="shared" si="14"/>
        <v>10000</v>
      </c>
    </row>
    <row r="41" spans="1:10" ht="60" x14ac:dyDescent="0.2">
      <c r="A41" s="572"/>
      <c r="B41" s="871"/>
      <c r="C41" s="573">
        <v>2010</v>
      </c>
      <c r="D41" s="571" t="s">
        <v>448</v>
      </c>
      <c r="E41" s="151">
        <v>5000</v>
      </c>
      <c r="F41" s="151">
        <v>5000</v>
      </c>
      <c r="G41" s="151">
        <f>E41+F41</f>
        <v>10000</v>
      </c>
      <c r="H41" s="574"/>
      <c r="I41" s="586"/>
      <c r="J41" s="586"/>
    </row>
    <row r="42" spans="1:10" ht="15.75" x14ac:dyDescent="0.2">
      <c r="A42" s="572"/>
      <c r="B42" s="875"/>
      <c r="C42" s="573">
        <v>3110</v>
      </c>
      <c r="D42" s="571" t="s">
        <v>452</v>
      </c>
      <c r="E42" s="575"/>
      <c r="F42" s="151"/>
      <c r="G42" s="151"/>
      <c r="H42" s="587">
        <v>4901.96</v>
      </c>
      <c r="I42" s="587">
        <v>4901.96</v>
      </c>
      <c r="J42" s="587">
        <f>H42+I42</f>
        <v>9803.92</v>
      </c>
    </row>
    <row r="43" spans="1:10" ht="15.75" x14ac:dyDescent="0.2">
      <c r="A43" s="572"/>
      <c r="B43" s="872"/>
      <c r="C43" s="573">
        <v>4210</v>
      </c>
      <c r="D43" s="571" t="s">
        <v>146</v>
      </c>
      <c r="E43" s="574"/>
      <c r="F43" s="574"/>
      <c r="G43" s="574"/>
      <c r="H43" s="587">
        <v>98.04</v>
      </c>
      <c r="I43" s="587">
        <v>98.04</v>
      </c>
      <c r="J43" s="587">
        <f>H43+I43</f>
        <v>196.08</v>
      </c>
    </row>
    <row r="44" spans="1:10" ht="32.25" customHeight="1" x14ac:dyDescent="0.2">
      <c r="A44" s="572"/>
      <c r="B44" s="598">
        <v>85228</v>
      </c>
      <c r="C44" s="604"/>
      <c r="D44" s="605" t="s">
        <v>453</v>
      </c>
      <c r="E44" s="606">
        <f>E45</f>
        <v>276176</v>
      </c>
      <c r="F44" s="606">
        <f t="shared" ref="F44:G44" si="15">F45</f>
        <v>0</v>
      </c>
      <c r="G44" s="606">
        <f t="shared" si="15"/>
        <v>276176</v>
      </c>
      <c r="H44" s="606">
        <f>H46</f>
        <v>276176</v>
      </c>
      <c r="I44" s="606">
        <f t="shared" ref="I44:J44" si="16">I46</f>
        <v>0</v>
      </c>
      <c r="J44" s="606">
        <f t="shared" si="16"/>
        <v>276176</v>
      </c>
    </row>
    <row r="45" spans="1:10" ht="60" x14ac:dyDescent="0.2">
      <c r="A45" s="572"/>
      <c r="B45" s="137"/>
      <c r="C45" s="573">
        <v>2010</v>
      </c>
      <c r="D45" s="571" t="s">
        <v>448</v>
      </c>
      <c r="E45" s="574">
        <v>276176</v>
      </c>
      <c r="F45" s="574"/>
      <c r="G45" s="574">
        <f>E45+F45</f>
        <v>276176</v>
      </c>
      <c r="H45" s="574"/>
      <c r="I45" s="586"/>
      <c r="J45" s="586"/>
    </row>
    <row r="46" spans="1:10" ht="15.75" x14ac:dyDescent="0.2">
      <c r="A46" s="140"/>
      <c r="B46" s="140"/>
      <c r="C46" s="573">
        <v>4300</v>
      </c>
      <c r="D46" s="571" t="s">
        <v>148</v>
      </c>
      <c r="E46" s="589"/>
      <c r="F46" s="574"/>
      <c r="G46" s="574"/>
      <c r="H46" s="574">
        <v>276176</v>
      </c>
      <c r="I46" s="586"/>
      <c r="J46" s="603">
        <f>H46+I46</f>
        <v>276176</v>
      </c>
    </row>
    <row r="47" spans="1:10" ht="15.75" x14ac:dyDescent="0.2">
      <c r="A47" s="578">
        <v>855</v>
      </c>
      <c r="B47" s="579"/>
      <c r="C47" s="593"/>
      <c r="D47" s="580" t="s">
        <v>454</v>
      </c>
      <c r="E47" s="607">
        <f>E48+E62+E78</f>
        <v>21095608</v>
      </c>
      <c r="F47" s="607">
        <f t="shared" ref="F47:J47" si="17">F48+F62+F78</f>
        <v>200</v>
      </c>
      <c r="G47" s="607">
        <f t="shared" si="17"/>
        <v>21095808</v>
      </c>
      <c r="H47" s="607">
        <f t="shared" si="17"/>
        <v>21095608</v>
      </c>
      <c r="I47" s="607">
        <f t="shared" si="17"/>
        <v>200</v>
      </c>
      <c r="J47" s="607">
        <f t="shared" si="17"/>
        <v>21095808</v>
      </c>
    </row>
    <row r="48" spans="1:10" ht="21.75" customHeight="1" x14ac:dyDescent="0.2">
      <c r="A48" s="876"/>
      <c r="B48" s="582">
        <v>85501</v>
      </c>
      <c r="C48" s="583"/>
      <c r="D48" s="600" t="s">
        <v>455</v>
      </c>
      <c r="E48" s="585">
        <f>E49</f>
        <v>13512240</v>
      </c>
      <c r="F48" s="585">
        <f t="shared" ref="F48:G48" si="18">F49</f>
        <v>0</v>
      </c>
      <c r="G48" s="585">
        <f t="shared" si="18"/>
        <v>13512240</v>
      </c>
      <c r="H48" s="608">
        <f>SUM(H50:H61)</f>
        <v>13512240</v>
      </c>
      <c r="I48" s="608">
        <f t="shared" ref="I48:J48" si="19">SUM(I50:I61)</f>
        <v>0</v>
      </c>
      <c r="J48" s="608">
        <f t="shared" si="19"/>
        <v>13512240</v>
      </c>
    </row>
    <row r="49" spans="1:10" ht="96" x14ac:dyDescent="0.2">
      <c r="A49" s="877"/>
      <c r="B49" s="878"/>
      <c r="C49" s="573">
        <v>2060</v>
      </c>
      <c r="D49" s="602" t="s">
        <v>456</v>
      </c>
      <c r="E49" s="609">
        <v>13512240</v>
      </c>
      <c r="F49" s="609"/>
      <c r="G49" s="609">
        <f>E49+F49</f>
        <v>13512240</v>
      </c>
      <c r="H49" s="610"/>
      <c r="I49" s="586"/>
      <c r="J49" s="586"/>
    </row>
    <row r="50" spans="1:10" ht="15.75" customHeight="1" x14ac:dyDescent="0.2">
      <c r="A50" s="877"/>
      <c r="B50" s="879"/>
      <c r="C50" s="573">
        <v>3110</v>
      </c>
      <c r="D50" s="571" t="s">
        <v>139</v>
      </c>
      <c r="E50" s="610"/>
      <c r="F50" s="610"/>
      <c r="G50" s="610"/>
      <c r="H50" s="609">
        <v>13306849</v>
      </c>
      <c r="I50" s="586"/>
      <c r="J50" s="587">
        <f>H50+I50</f>
        <v>13306849</v>
      </c>
    </row>
    <row r="51" spans="1:10" ht="15.75" customHeight="1" x14ac:dyDescent="0.2">
      <c r="A51" s="877"/>
      <c r="B51" s="879"/>
      <c r="C51" s="573">
        <v>4010</v>
      </c>
      <c r="D51" s="571" t="s">
        <v>133</v>
      </c>
      <c r="E51" s="610"/>
      <c r="F51" s="610"/>
      <c r="G51" s="610"/>
      <c r="H51" s="609">
        <v>105000</v>
      </c>
      <c r="I51" s="586"/>
      <c r="J51" s="587">
        <f t="shared" ref="J51:J61" si="20">H51+I51</f>
        <v>105000</v>
      </c>
    </row>
    <row r="52" spans="1:10" ht="15.75" customHeight="1" x14ac:dyDescent="0.2">
      <c r="A52" s="877"/>
      <c r="B52" s="879"/>
      <c r="C52" s="573">
        <v>4040</v>
      </c>
      <c r="D52" s="571" t="s">
        <v>143</v>
      </c>
      <c r="E52" s="610"/>
      <c r="F52" s="610"/>
      <c r="G52" s="610"/>
      <c r="H52" s="609">
        <v>7600</v>
      </c>
      <c r="I52" s="586"/>
      <c r="J52" s="587">
        <f t="shared" si="20"/>
        <v>7600</v>
      </c>
    </row>
    <row r="53" spans="1:10" ht="15.75" customHeight="1" x14ac:dyDescent="0.2">
      <c r="A53" s="877"/>
      <c r="B53" s="879"/>
      <c r="C53" s="573">
        <v>4110</v>
      </c>
      <c r="D53" s="571" t="s">
        <v>144</v>
      </c>
      <c r="E53" s="610"/>
      <c r="F53" s="610"/>
      <c r="G53" s="610"/>
      <c r="H53" s="609">
        <v>20533</v>
      </c>
      <c r="I53" s="586"/>
      <c r="J53" s="587">
        <f t="shared" si="20"/>
        <v>20533</v>
      </c>
    </row>
    <row r="54" spans="1:10" x14ac:dyDescent="0.2">
      <c r="A54" s="877"/>
      <c r="B54" s="879"/>
      <c r="C54" s="154">
        <v>4120</v>
      </c>
      <c r="D54" s="155" t="s">
        <v>145</v>
      </c>
      <c r="E54" s="610"/>
      <c r="F54" s="610"/>
      <c r="G54" s="610"/>
      <c r="H54" s="609">
        <v>2888</v>
      </c>
      <c r="I54" s="586"/>
      <c r="J54" s="587">
        <f t="shared" si="20"/>
        <v>2888</v>
      </c>
    </row>
    <row r="55" spans="1:10" x14ac:dyDescent="0.2">
      <c r="A55" s="877"/>
      <c r="B55" s="879"/>
      <c r="C55" s="573">
        <v>4170</v>
      </c>
      <c r="D55" s="571" t="s">
        <v>283</v>
      </c>
      <c r="E55" s="610"/>
      <c r="F55" s="610"/>
      <c r="G55" s="610"/>
      <c r="H55" s="609">
        <v>5000</v>
      </c>
      <c r="I55" s="586"/>
      <c r="J55" s="587">
        <f t="shared" si="20"/>
        <v>5000</v>
      </c>
    </row>
    <row r="56" spans="1:10" x14ac:dyDescent="0.2">
      <c r="A56" s="877"/>
      <c r="B56" s="879"/>
      <c r="C56" s="573">
        <v>4210</v>
      </c>
      <c r="D56" s="571" t="s">
        <v>146</v>
      </c>
      <c r="E56" s="610"/>
      <c r="F56" s="610"/>
      <c r="G56" s="610"/>
      <c r="H56" s="609">
        <v>20000</v>
      </c>
      <c r="I56" s="586"/>
      <c r="J56" s="587">
        <f t="shared" si="20"/>
        <v>20000</v>
      </c>
    </row>
    <row r="57" spans="1:10" x14ac:dyDescent="0.2">
      <c r="A57" s="877"/>
      <c r="B57" s="879"/>
      <c r="C57" s="573">
        <v>4260</v>
      </c>
      <c r="D57" s="571" t="s">
        <v>147</v>
      </c>
      <c r="E57" s="610"/>
      <c r="F57" s="610"/>
      <c r="G57" s="610"/>
      <c r="H57" s="609">
        <v>7000</v>
      </c>
      <c r="I57" s="586"/>
      <c r="J57" s="587">
        <f t="shared" si="20"/>
        <v>7000</v>
      </c>
    </row>
    <row r="58" spans="1:10" x14ac:dyDescent="0.2">
      <c r="A58" s="877"/>
      <c r="B58" s="879"/>
      <c r="C58" s="573">
        <v>4300</v>
      </c>
      <c r="D58" s="571" t="s">
        <v>148</v>
      </c>
      <c r="E58" s="610"/>
      <c r="F58" s="610"/>
      <c r="G58" s="610"/>
      <c r="H58" s="609">
        <v>30000</v>
      </c>
      <c r="I58" s="586"/>
      <c r="J58" s="587">
        <f t="shared" si="20"/>
        <v>30000</v>
      </c>
    </row>
    <row r="59" spans="1:10" ht="36" x14ac:dyDescent="0.2">
      <c r="A59" s="877"/>
      <c r="B59" s="879"/>
      <c r="C59" s="573">
        <v>4360</v>
      </c>
      <c r="D59" s="571" t="s">
        <v>457</v>
      </c>
      <c r="E59" s="610"/>
      <c r="F59" s="610"/>
      <c r="G59" s="610"/>
      <c r="H59" s="609">
        <v>1000</v>
      </c>
      <c r="I59" s="586"/>
      <c r="J59" s="587">
        <f t="shared" si="20"/>
        <v>1000</v>
      </c>
    </row>
    <row r="60" spans="1:10" ht="24" x14ac:dyDescent="0.2">
      <c r="A60" s="877"/>
      <c r="B60" s="879"/>
      <c r="C60" s="573">
        <v>4440</v>
      </c>
      <c r="D60" s="571" t="s">
        <v>149</v>
      </c>
      <c r="E60" s="610"/>
      <c r="F60" s="610"/>
      <c r="G60" s="610"/>
      <c r="H60" s="609">
        <v>2370</v>
      </c>
      <c r="I60" s="586"/>
      <c r="J60" s="587">
        <f t="shared" si="20"/>
        <v>2370</v>
      </c>
    </row>
    <row r="61" spans="1:10" ht="24" x14ac:dyDescent="0.2">
      <c r="A61" s="877"/>
      <c r="B61" s="880"/>
      <c r="C61" s="611">
        <v>4700</v>
      </c>
      <c r="D61" s="602" t="s">
        <v>150</v>
      </c>
      <c r="E61" s="610"/>
      <c r="F61" s="610"/>
      <c r="G61" s="610"/>
      <c r="H61" s="609">
        <v>4000</v>
      </c>
      <c r="I61" s="586"/>
      <c r="J61" s="587">
        <f t="shared" si="20"/>
        <v>4000</v>
      </c>
    </row>
    <row r="62" spans="1:10" ht="57.75" customHeight="1" x14ac:dyDescent="0.2">
      <c r="A62" s="877"/>
      <c r="B62" s="582">
        <v>85502</v>
      </c>
      <c r="C62" s="583"/>
      <c r="D62" s="584" t="s">
        <v>458</v>
      </c>
      <c r="E62" s="612">
        <f>SUM(E63:E63)</f>
        <v>7583368</v>
      </c>
      <c r="F62" s="612">
        <f t="shared" ref="F62:G62" si="21">SUM(F63:F63)</f>
        <v>0</v>
      </c>
      <c r="G62" s="612">
        <f t="shared" si="21"/>
        <v>7583368</v>
      </c>
      <c r="H62" s="585">
        <f>SUM(H64:H77)</f>
        <v>7583368</v>
      </c>
      <c r="I62" s="585">
        <f t="shared" ref="I62:J62" si="22">SUM(I64:I77)</f>
        <v>0</v>
      </c>
      <c r="J62" s="585">
        <f t="shared" si="22"/>
        <v>7583368</v>
      </c>
    </row>
    <row r="63" spans="1:10" ht="60" x14ac:dyDescent="0.2">
      <c r="A63" s="877"/>
      <c r="B63" s="137"/>
      <c r="C63" s="573">
        <v>2010</v>
      </c>
      <c r="D63" s="571" t="s">
        <v>448</v>
      </c>
      <c r="E63" s="574">
        <v>7583368</v>
      </c>
      <c r="F63" s="574"/>
      <c r="G63" s="574">
        <f>E63+F63</f>
        <v>7583368</v>
      </c>
      <c r="H63" s="574"/>
      <c r="I63" s="586"/>
      <c r="J63" s="586"/>
    </row>
    <row r="64" spans="1:10" ht="15.75" x14ac:dyDescent="0.2">
      <c r="A64" s="877"/>
      <c r="B64" s="572"/>
      <c r="C64" s="573">
        <v>3110</v>
      </c>
      <c r="D64" s="571" t="s">
        <v>139</v>
      </c>
      <c r="E64" s="151"/>
      <c r="F64" s="151"/>
      <c r="G64" s="151"/>
      <c r="H64" s="574">
        <v>7106912</v>
      </c>
      <c r="I64" s="586"/>
      <c r="J64" s="587">
        <f>H64+I64</f>
        <v>7106912</v>
      </c>
    </row>
    <row r="65" spans="1:10" ht="15.75" x14ac:dyDescent="0.2">
      <c r="A65" s="877"/>
      <c r="B65" s="572"/>
      <c r="C65" s="573">
        <v>4010</v>
      </c>
      <c r="D65" s="571" t="s">
        <v>133</v>
      </c>
      <c r="E65" s="575"/>
      <c r="F65" s="151"/>
      <c r="G65" s="151"/>
      <c r="H65" s="574">
        <v>140000</v>
      </c>
      <c r="I65" s="586"/>
      <c r="J65" s="587">
        <f t="shared" ref="J65:J77" si="23">H65+I65</f>
        <v>140000</v>
      </c>
    </row>
    <row r="66" spans="1:10" ht="15.75" x14ac:dyDescent="0.2">
      <c r="A66" s="877"/>
      <c r="B66" s="572"/>
      <c r="C66" s="573">
        <v>4040</v>
      </c>
      <c r="D66" s="571" t="s">
        <v>143</v>
      </c>
      <c r="E66" s="575"/>
      <c r="F66" s="151"/>
      <c r="G66" s="151"/>
      <c r="H66" s="574">
        <v>9200</v>
      </c>
      <c r="I66" s="586"/>
      <c r="J66" s="587">
        <f t="shared" si="23"/>
        <v>9200</v>
      </c>
    </row>
    <row r="67" spans="1:10" ht="15.75" x14ac:dyDescent="0.2">
      <c r="A67" s="877"/>
      <c r="B67" s="572"/>
      <c r="C67" s="573">
        <v>4110</v>
      </c>
      <c r="D67" s="571" t="s">
        <v>144</v>
      </c>
      <c r="E67" s="575"/>
      <c r="F67" s="151"/>
      <c r="G67" s="151"/>
      <c r="H67" s="574">
        <v>276923</v>
      </c>
      <c r="I67" s="586"/>
      <c r="J67" s="587">
        <f t="shared" si="23"/>
        <v>276923</v>
      </c>
    </row>
    <row r="68" spans="1:10" ht="15.75" x14ac:dyDescent="0.2">
      <c r="A68" s="877"/>
      <c r="B68" s="572"/>
      <c r="C68" s="154">
        <v>4120</v>
      </c>
      <c r="D68" s="155" t="s">
        <v>145</v>
      </c>
      <c r="E68" s="575"/>
      <c r="F68" s="151"/>
      <c r="G68" s="151"/>
      <c r="H68" s="156">
        <v>3778</v>
      </c>
      <c r="I68" s="586"/>
      <c r="J68" s="587">
        <f t="shared" si="23"/>
        <v>3778</v>
      </c>
    </row>
    <row r="69" spans="1:10" ht="15.75" x14ac:dyDescent="0.2">
      <c r="A69" s="877"/>
      <c r="B69" s="572"/>
      <c r="C69" s="573">
        <v>4210</v>
      </c>
      <c r="D69" s="571" t="s">
        <v>146</v>
      </c>
      <c r="E69" s="575"/>
      <c r="F69" s="151"/>
      <c r="G69" s="151"/>
      <c r="H69" s="574">
        <v>10000</v>
      </c>
      <c r="I69" s="586"/>
      <c r="J69" s="587">
        <f t="shared" si="23"/>
        <v>10000</v>
      </c>
    </row>
    <row r="70" spans="1:10" ht="15.75" hidden="1" x14ac:dyDescent="0.2">
      <c r="A70" s="877"/>
      <c r="B70" s="572"/>
      <c r="C70" s="573">
        <v>4270</v>
      </c>
      <c r="D70" s="571" t="s">
        <v>459</v>
      </c>
      <c r="E70" s="575"/>
      <c r="F70" s="151"/>
      <c r="G70" s="151"/>
      <c r="H70" s="574"/>
      <c r="I70" s="586"/>
      <c r="J70" s="587">
        <f t="shared" si="23"/>
        <v>0</v>
      </c>
    </row>
    <row r="71" spans="1:10" ht="15.75" hidden="1" x14ac:dyDescent="0.2">
      <c r="A71" s="877"/>
      <c r="B71" s="572"/>
      <c r="C71" s="573">
        <v>4300</v>
      </c>
      <c r="D71" s="571" t="s">
        <v>148</v>
      </c>
      <c r="E71" s="575"/>
      <c r="F71" s="151"/>
      <c r="G71" s="151"/>
      <c r="H71" s="574"/>
      <c r="I71" s="586"/>
      <c r="J71" s="587">
        <f t="shared" si="23"/>
        <v>0</v>
      </c>
    </row>
    <row r="72" spans="1:10" ht="36" hidden="1" x14ac:dyDescent="0.2">
      <c r="A72" s="877"/>
      <c r="B72" s="572"/>
      <c r="C72" s="573">
        <v>4360</v>
      </c>
      <c r="D72" s="571" t="s">
        <v>457</v>
      </c>
      <c r="E72" s="575"/>
      <c r="F72" s="151"/>
      <c r="G72" s="151"/>
      <c r="H72" s="574"/>
      <c r="I72" s="586"/>
      <c r="J72" s="587">
        <f t="shared" si="23"/>
        <v>0</v>
      </c>
    </row>
    <row r="73" spans="1:10" ht="15.75" x14ac:dyDescent="0.2">
      <c r="A73" s="877"/>
      <c r="B73" s="572"/>
      <c r="C73" s="573">
        <v>4260</v>
      </c>
      <c r="D73" s="571" t="s">
        <v>147</v>
      </c>
      <c r="E73" s="575"/>
      <c r="F73" s="151"/>
      <c r="G73" s="151"/>
      <c r="H73" s="574">
        <v>4000</v>
      </c>
      <c r="I73" s="586"/>
      <c r="J73" s="587">
        <f t="shared" si="23"/>
        <v>4000</v>
      </c>
    </row>
    <row r="74" spans="1:10" ht="15.75" x14ac:dyDescent="0.2">
      <c r="A74" s="877"/>
      <c r="B74" s="572"/>
      <c r="C74" s="573">
        <v>4300</v>
      </c>
      <c r="D74" s="571" t="s">
        <v>148</v>
      </c>
      <c r="E74" s="575"/>
      <c r="F74" s="151"/>
      <c r="G74" s="151"/>
      <c r="H74" s="574">
        <v>25000</v>
      </c>
      <c r="I74" s="586"/>
      <c r="J74" s="587">
        <f t="shared" si="23"/>
        <v>25000</v>
      </c>
    </row>
    <row r="75" spans="1:10" ht="24" x14ac:dyDescent="0.2">
      <c r="A75" s="877"/>
      <c r="B75" s="572"/>
      <c r="C75" s="573">
        <v>4360</v>
      </c>
      <c r="D75" s="613" t="s">
        <v>460</v>
      </c>
      <c r="E75" s="575"/>
      <c r="F75" s="151"/>
      <c r="G75" s="151"/>
      <c r="H75" s="574">
        <v>1000</v>
      </c>
      <c r="I75" s="586"/>
      <c r="J75" s="587">
        <f t="shared" si="23"/>
        <v>1000</v>
      </c>
    </row>
    <row r="76" spans="1:10" ht="24" x14ac:dyDescent="0.2">
      <c r="A76" s="877"/>
      <c r="B76" s="572"/>
      <c r="C76" s="573">
        <v>4440</v>
      </c>
      <c r="D76" s="571" t="s">
        <v>149</v>
      </c>
      <c r="E76" s="575"/>
      <c r="F76" s="151"/>
      <c r="G76" s="151"/>
      <c r="H76" s="574">
        <v>3555</v>
      </c>
      <c r="I76" s="586"/>
      <c r="J76" s="587">
        <f t="shared" si="23"/>
        <v>3555</v>
      </c>
    </row>
    <row r="77" spans="1:10" ht="24" x14ac:dyDescent="0.2">
      <c r="A77" s="572"/>
      <c r="B77" s="572"/>
      <c r="C77" s="640">
        <v>4700</v>
      </c>
      <c r="D77" s="641" t="s">
        <v>150</v>
      </c>
      <c r="E77" s="575"/>
      <c r="F77" s="151"/>
      <c r="G77" s="151"/>
      <c r="H77" s="151">
        <v>3000</v>
      </c>
      <c r="I77" s="626"/>
      <c r="J77" s="644">
        <f t="shared" si="23"/>
        <v>3000</v>
      </c>
    </row>
    <row r="78" spans="1:10" ht="15.75" x14ac:dyDescent="0.2">
      <c r="A78" s="572"/>
      <c r="B78" s="599">
        <v>85503</v>
      </c>
      <c r="C78" s="648"/>
      <c r="D78" s="649" t="s">
        <v>477</v>
      </c>
      <c r="E78" s="601">
        <f>E79</f>
        <v>0</v>
      </c>
      <c r="F78" s="601">
        <f t="shared" ref="F78:G78" si="24">F79</f>
        <v>200</v>
      </c>
      <c r="G78" s="601">
        <f t="shared" si="24"/>
        <v>200</v>
      </c>
      <c r="H78" s="601">
        <f>H80+H81+H82</f>
        <v>0</v>
      </c>
      <c r="I78" s="601">
        <f t="shared" ref="I78:J78" si="25">I80+I81+I82</f>
        <v>200</v>
      </c>
      <c r="J78" s="601">
        <f t="shared" si="25"/>
        <v>200</v>
      </c>
    </row>
    <row r="79" spans="1:10" ht="60" x14ac:dyDescent="0.2">
      <c r="A79" s="572"/>
      <c r="B79" s="572"/>
      <c r="C79" s="573">
        <v>2010</v>
      </c>
      <c r="D79" s="571" t="s">
        <v>448</v>
      </c>
      <c r="E79" s="161">
        <v>0</v>
      </c>
      <c r="F79" s="161">
        <v>200</v>
      </c>
      <c r="G79" s="161">
        <f>E79+F79</f>
        <v>200</v>
      </c>
      <c r="H79" s="151"/>
      <c r="I79" s="642"/>
      <c r="J79" s="643"/>
    </row>
    <row r="80" spans="1:10" ht="15.75" x14ac:dyDescent="0.2">
      <c r="A80" s="572"/>
      <c r="B80" s="572"/>
      <c r="C80" s="573">
        <v>4010</v>
      </c>
      <c r="D80" s="571" t="s">
        <v>133</v>
      </c>
      <c r="E80" s="575"/>
      <c r="F80" s="151"/>
      <c r="G80" s="151"/>
      <c r="H80" s="650">
        <v>0</v>
      </c>
      <c r="I80" s="143">
        <v>166.79</v>
      </c>
      <c r="J80" s="636">
        <f>H80+I80</f>
        <v>166.79</v>
      </c>
    </row>
    <row r="81" spans="1:10" ht="15.75" x14ac:dyDescent="0.2">
      <c r="A81" s="572"/>
      <c r="B81" s="572"/>
      <c r="C81" s="573">
        <v>4110</v>
      </c>
      <c r="D81" s="571" t="s">
        <v>144</v>
      </c>
      <c r="E81" s="575"/>
      <c r="F81" s="151"/>
      <c r="G81" s="151"/>
      <c r="H81" s="650">
        <v>0</v>
      </c>
      <c r="I81" s="143">
        <v>29.12</v>
      </c>
      <c r="J81" s="636">
        <f t="shared" ref="J81:J82" si="26">H81+I81</f>
        <v>29.12</v>
      </c>
    </row>
    <row r="82" spans="1:10" ht="16.5" thickBot="1" x14ac:dyDescent="0.25">
      <c r="A82" s="572"/>
      <c r="B82" s="572"/>
      <c r="C82" s="154">
        <v>4120</v>
      </c>
      <c r="D82" s="155" t="s">
        <v>145</v>
      </c>
      <c r="E82" s="575"/>
      <c r="F82" s="151"/>
      <c r="G82" s="151"/>
      <c r="H82" s="651">
        <v>0</v>
      </c>
      <c r="I82" s="652">
        <v>4.09</v>
      </c>
      <c r="J82" s="636">
        <f t="shared" si="26"/>
        <v>4.09</v>
      </c>
    </row>
    <row r="83" spans="1:10" ht="14.25" thickBot="1" x14ac:dyDescent="0.25">
      <c r="A83" s="164"/>
      <c r="B83" s="164"/>
      <c r="C83" s="164"/>
      <c r="D83" s="614" t="s">
        <v>152</v>
      </c>
      <c r="E83" s="615">
        <f>E47+E33+E27+E17+E8</f>
        <v>21583195</v>
      </c>
      <c r="F83" s="615">
        <f t="shared" ref="F83:J83" si="27">F47+F33+F27+F17+F8</f>
        <v>616340.94999999995</v>
      </c>
      <c r="G83" s="615">
        <f t="shared" si="27"/>
        <v>22199535.949999999</v>
      </c>
      <c r="H83" s="615">
        <f t="shared" si="27"/>
        <v>21583195</v>
      </c>
      <c r="I83" s="615">
        <f t="shared" si="27"/>
        <v>616340.94999999995</v>
      </c>
      <c r="J83" s="615">
        <f t="shared" si="27"/>
        <v>22199535.949999999</v>
      </c>
    </row>
    <row r="84" spans="1:10" ht="31.5" customHeight="1" x14ac:dyDescent="0.2"/>
    <row r="85" spans="1:10" ht="22.5" customHeight="1" x14ac:dyDescent="0.2">
      <c r="A85" s="734" t="s">
        <v>461</v>
      </c>
    </row>
    <row r="86" spans="1:10" ht="13.5" thickBot="1" x14ac:dyDescent="0.25">
      <c r="A86" s="616"/>
      <c r="B86" s="616"/>
      <c r="C86" s="616"/>
      <c r="D86" s="617"/>
      <c r="E86" s="618"/>
      <c r="F86" s="618"/>
      <c r="G86" s="618"/>
    </row>
    <row r="87" spans="1:10" x14ac:dyDescent="0.2">
      <c r="A87" s="858" t="s">
        <v>123</v>
      </c>
      <c r="B87" s="858" t="s">
        <v>5</v>
      </c>
      <c r="C87" s="858" t="s">
        <v>124</v>
      </c>
      <c r="D87" s="858" t="s">
        <v>125</v>
      </c>
      <c r="E87" s="860" t="s">
        <v>444</v>
      </c>
      <c r="F87" s="866" t="s">
        <v>9</v>
      </c>
      <c r="G87" s="866" t="s">
        <v>474</v>
      </c>
      <c r="H87" s="862"/>
    </row>
    <row r="88" spans="1:10" ht="13.5" thickBot="1" x14ac:dyDescent="0.25">
      <c r="A88" s="859"/>
      <c r="B88" s="859"/>
      <c r="C88" s="859"/>
      <c r="D88" s="859"/>
      <c r="E88" s="861"/>
      <c r="F88" s="867"/>
      <c r="G88" s="867"/>
      <c r="H88" s="862"/>
    </row>
    <row r="89" spans="1:10" ht="15.75" x14ac:dyDescent="0.2">
      <c r="A89" s="653">
        <v>852</v>
      </c>
      <c r="B89" s="654"/>
      <c r="C89" s="655"/>
      <c r="D89" s="656" t="s">
        <v>135</v>
      </c>
      <c r="E89" s="620">
        <f>E90</f>
        <v>2500</v>
      </c>
      <c r="F89" s="620">
        <f t="shared" ref="F89:G89" si="28">F90</f>
        <v>0</v>
      </c>
      <c r="G89" s="620">
        <f t="shared" si="28"/>
        <v>2500</v>
      </c>
      <c r="H89" s="619"/>
    </row>
    <row r="90" spans="1:10" ht="25.5" x14ac:dyDescent="0.2">
      <c r="A90" s="657"/>
      <c r="B90" s="658">
        <v>85228</v>
      </c>
      <c r="C90" s="659"/>
      <c r="D90" s="660" t="s">
        <v>453</v>
      </c>
      <c r="E90" s="661">
        <f>E91</f>
        <v>2500</v>
      </c>
      <c r="F90" s="661">
        <f t="shared" ref="F90:G90" si="29">F91</f>
        <v>0</v>
      </c>
      <c r="G90" s="661">
        <f t="shared" si="29"/>
        <v>2500</v>
      </c>
      <c r="H90" s="621"/>
    </row>
    <row r="91" spans="1:10" x14ac:dyDescent="0.2">
      <c r="A91" s="657"/>
      <c r="B91" s="622"/>
      <c r="C91" s="622" t="s">
        <v>462</v>
      </c>
      <c r="D91" s="623" t="s">
        <v>463</v>
      </c>
      <c r="E91" s="624">
        <v>2500</v>
      </c>
      <c r="F91" s="632"/>
      <c r="G91" s="632">
        <f>E91+F91</f>
        <v>2500</v>
      </c>
      <c r="H91" s="619"/>
    </row>
    <row r="92" spans="1:10" ht="15.75" x14ac:dyDescent="0.2">
      <c r="A92" s="653">
        <v>855</v>
      </c>
      <c r="B92" s="662"/>
      <c r="C92" s="662"/>
      <c r="D92" s="663" t="s">
        <v>454</v>
      </c>
      <c r="E92" s="625">
        <f>E93</f>
        <v>155000</v>
      </c>
      <c r="F92" s="625">
        <f t="shared" ref="F92:G92" si="30">F93</f>
        <v>0</v>
      </c>
      <c r="G92" s="625">
        <f t="shared" si="30"/>
        <v>155000</v>
      </c>
      <c r="H92" s="619"/>
    </row>
    <row r="93" spans="1:10" ht="56.25" customHeight="1" x14ac:dyDescent="0.2">
      <c r="A93" s="664"/>
      <c r="B93" s="665">
        <v>85502</v>
      </c>
      <c r="C93" s="666"/>
      <c r="D93" s="590" t="s">
        <v>458</v>
      </c>
      <c r="E93" s="667">
        <f>SUM(E94:E96)</f>
        <v>155000</v>
      </c>
      <c r="F93" s="667">
        <f t="shared" ref="F93:G93" si="31">SUM(F94:F96)</f>
        <v>0</v>
      </c>
      <c r="G93" s="667">
        <f t="shared" si="31"/>
        <v>155000</v>
      </c>
      <c r="H93" s="621"/>
    </row>
    <row r="94" spans="1:10" s="674" customFormat="1" ht="15.75" x14ac:dyDescent="0.25">
      <c r="A94" s="668"/>
      <c r="B94" s="868"/>
      <c r="C94" s="672" t="s">
        <v>478</v>
      </c>
      <c r="D94" s="673" t="s">
        <v>480</v>
      </c>
      <c r="E94" s="671">
        <v>0</v>
      </c>
      <c r="F94" s="669">
        <v>93000</v>
      </c>
      <c r="G94" s="669">
        <f>E94+F94</f>
        <v>93000</v>
      </c>
      <c r="H94" s="621"/>
    </row>
    <row r="95" spans="1:10" s="674" customFormat="1" ht="15.75" x14ac:dyDescent="0.25">
      <c r="A95" s="668"/>
      <c r="B95" s="869"/>
      <c r="C95" s="672" t="s">
        <v>479</v>
      </c>
      <c r="D95" s="673" t="s">
        <v>481</v>
      </c>
      <c r="E95" s="671">
        <v>0</v>
      </c>
      <c r="F95" s="669">
        <v>3500</v>
      </c>
      <c r="G95" s="669">
        <f>E95+F95</f>
        <v>3500</v>
      </c>
      <c r="H95" s="621"/>
    </row>
    <row r="96" spans="1:10" s="674" customFormat="1" ht="23.25" thickBot="1" x14ac:dyDescent="0.3">
      <c r="A96" s="675"/>
      <c r="B96" s="870"/>
      <c r="C96" s="946" t="s">
        <v>464</v>
      </c>
      <c r="D96" s="676" t="s">
        <v>465</v>
      </c>
      <c r="E96" s="677">
        <v>155000</v>
      </c>
      <c r="F96" s="678">
        <v>-96500</v>
      </c>
      <c r="G96" s="678">
        <f>E96+F96</f>
        <v>58500</v>
      </c>
    </row>
    <row r="97" spans="1:7" ht="24.75" customHeight="1" thickBot="1" x14ac:dyDescent="0.25">
      <c r="A97" s="863" t="s">
        <v>466</v>
      </c>
      <c r="B97" s="864"/>
      <c r="C97" s="864"/>
      <c r="D97" s="865"/>
      <c r="E97" s="670">
        <f>E89+E92</f>
        <v>157500</v>
      </c>
      <c r="F97" s="670">
        <f t="shared" ref="F97:G97" si="32">F89+F92</f>
        <v>0</v>
      </c>
      <c r="G97" s="670">
        <f t="shared" si="32"/>
        <v>157500</v>
      </c>
    </row>
  </sheetData>
  <mergeCells count="24">
    <mergeCell ref="H3:I3"/>
    <mergeCell ref="A4:J4"/>
    <mergeCell ref="A5:H5"/>
    <mergeCell ref="A6:A7"/>
    <mergeCell ref="B6:B7"/>
    <mergeCell ref="C6:C7"/>
    <mergeCell ref="D6:D7"/>
    <mergeCell ref="E6:G6"/>
    <mergeCell ref="H6:J6"/>
    <mergeCell ref="B35:B36"/>
    <mergeCell ref="B38:B39"/>
    <mergeCell ref="B41:B43"/>
    <mergeCell ref="A48:A76"/>
    <mergeCell ref="B49:B61"/>
    <mergeCell ref="C87:C88"/>
    <mergeCell ref="D87:D88"/>
    <mergeCell ref="E87:E88"/>
    <mergeCell ref="H87:H88"/>
    <mergeCell ref="A97:D97"/>
    <mergeCell ref="F87:F88"/>
    <mergeCell ref="G87:G88"/>
    <mergeCell ref="B94:B96"/>
    <mergeCell ref="A87:A88"/>
    <mergeCell ref="B87:B88"/>
  </mergeCells>
  <pageMargins left="0.39370078740157483" right="0" top="0.55118110236220474" bottom="0.59055118110236227" header="0.39370078740157483" footer="0.23622047244094491"/>
  <pageSetup paperSize="9" orientation="landscape" r:id="rId1"/>
  <headerFooter alignWithMargins="0"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31" zoomScaleNormal="100" workbookViewId="0">
      <selection activeCell="J5" sqref="J5"/>
    </sheetView>
  </sheetViews>
  <sheetFormatPr defaultRowHeight="12.75" x14ac:dyDescent="0.2"/>
  <cols>
    <col min="1" max="1" width="7.5703125" style="101" customWidth="1"/>
    <col min="2" max="2" width="7.7109375" style="101" customWidth="1"/>
    <col min="3" max="3" width="6.5703125" style="101" customWidth="1"/>
    <col min="4" max="4" width="36.7109375" style="101" customWidth="1"/>
    <col min="5" max="5" width="12.28515625" style="101" customWidth="1"/>
    <col min="6" max="6" width="11.42578125" style="101" customWidth="1"/>
    <col min="7" max="7" width="12.85546875" style="101" customWidth="1"/>
    <col min="8" max="8" width="12.140625" style="101" customWidth="1"/>
    <col min="9" max="9" width="10.7109375" style="101" customWidth="1"/>
    <col min="10" max="10" width="12.42578125" style="101" customWidth="1"/>
    <col min="11" max="16384" width="9.140625" style="101"/>
  </cols>
  <sheetData>
    <row r="1" spans="1:10" x14ac:dyDescent="0.2">
      <c r="E1" s="2"/>
      <c r="F1" s="2"/>
      <c r="G1" s="2"/>
      <c r="H1" s="2" t="s">
        <v>1419</v>
      </c>
      <c r="I1" s="2"/>
      <c r="J1" s="2"/>
    </row>
    <row r="2" spans="1:10" x14ac:dyDescent="0.2">
      <c r="E2" s="2"/>
      <c r="F2" s="2"/>
      <c r="G2" s="2"/>
      <c r="H2" s="2" t="s">
        <v>0</v>
      </c>
      <c r="I2" s="2"/>
    </row>
    <row r="3" spans="1:10" ht="16.5" customHeight="1" x14ac:dyDescent="0.2">
      <c r="E3" s="102"/>
      <c r="F3" s="102"/>
      <c r="G3" s="102"/>
      <c r="H3" s="881" t="s">
        <v>467</v>
      </c>
      <c r="I3" s="881"/>
      <c r="J3" s="881"/>
    </row>
    <row r="4" spans="1:10" ht="32.25" customHeight="1" x14ac:dyDescent="0.25">
      <c r="A4" s="886" t="s">
        <v>122</v>
      </c>
      <c r="B4" s="886"/>
      <c r="C4" s="886"/>
      <c r="D4" s="886"/>
      <c r="E4" s="886"/>
      <c r="F4" s="886"/>
      <c r="G4" s="886"/>
      <c r="H4" s="886"/>
      <c r="I4" s="886"/>
      <c r="J4" s="886"/>
    </row>
    <row r="5" spans="1:10" ht="16.5" thickBot="1" x14ac:dyDescent="0.3">
      <c r="A5" s="887"/>
      <c r="B5" s="887"/>
      <c r="C5" s="887"/>
      <c r="D5" s="887"/>
      <c r="E5" s="887"/>
      <c r="F5" s="887"/>
      <c r="G5" s="887"/>
      <c r="H5" s="888"/>
    </row>
    <row r="6" spans="1:10" ht="15" customHeight="1" x14ac:dyDescent="0.2">
      <c r="A6" s="858" t="s">
        <v>123</v>
      </c>
      <c r="B6" s="858" t="s">
        <v>5</v>
      </c>
      <c r="C6" s="858" t="s">
        <v>124</v>
      </c>
      <c r="D6" s="858" t="s">
        <v>125</v>
      </c>
      <c r="E6" s="889" t="s">
        <v>126</v>
      </c>
      <c r="F6" s="890"/>
      <c r="G6" s="891"/>
      <c r="H6" s="889" t="s">
        <v>127</v>
      </c>
      <c r="I6" s="890"/>
      <c r="J6" s="891"/>
    </row>
    <row r="7" spans="1:10" ht="62.25" customHeight="1" thickBot="1" x14ac:dyDescent="0.25">
      <c r="A7" s="859"/>
      <c r="B7" s="859"/>
      <c r="C7" s="859"/>
      <c r="D7" s="859"/>
      <c r="E7" s="103" t="s">
        <v>482</v>
      </c>
      <c r="F7" s="103" t="s">
        <v>128</v>
      </c>
      <c r="G7" s="103" t="s">
        <v>483</v>
      </c>
      <c r="H7" s="103" t="s">
        <v>482</v>
      </c>
      <c r="I7" s="103" t="s">
        <v>128</v>
      </c>
      <c r="J7" s="103" t="s">
        <v>484</v>
      </c>
    </row>
    <row r="8" spans="1:10" x14ac:dyDescent="0.2">
      <c r="A8" s="104">
        <v>801</v>
      </c>
      <c r="B8" s="105"/>
      <c r="C8" s="105"/>
      <c r="D8" s="106" t="s">
        <v>130</v>
      </c>
      <c r="E8" s="107">
        <f>E9+E12</f>
        <v>563070</v>
      </c>
      <c r="F8" s="107">
        <f t="shared" ref="F8:G8" si="0">F9+F12</f>
        <v>0</v>
      </c>
      <c r="G8" s="107">
        <f t="shared" si="0"/>
        <v>563070</v>
      </c>
      <c r="H8" s="107">
        <f>H9+H12</f>
        <v>563070</v>
      </c>
      <c r="I8" s="107">
        <f t="shared" ref="I8:J8" si="1">I9+I12</f>
        <v>0</v>
      </c>
      <c r="J8" s="107">
        <f t="shared" si="1"/>
        <v>563070</v>
      </c>
    </row>
    <row r="9" spans="1:10" ht="25.5" x14ac:dyDescent="0.2">
      <c r="A9" s="108"/>
      <c r="B9" s="109">
        <v>80103</v>
      </c>
      <c r="C9" s="110"/>
      <c r="D9" s="111" t="s">
        <v>131</v>
      </c>
      <c r="E9" s="112">
        <f>E10</f>
        <v>80830</v>
      </c>
      <c r="F9" s="112">
        <f t="shared" ref="F9:G9" si="2">F10</f>
        <v>0</v>
      </c>
      <c r="G9" s="112">
        <f t="shared" si="2"/>
        <v>80830</v>
      </c>
      <c r="H9" s="112">
        <f>H11</f>
        <v>80830</v>
      </c>
      <c r="I9" s="112">
        <f t="shared" ref="I9:J9" si="3">I11</f>
        <v>0</v>
      </c>
      <c r="J9" s="112">
        <f t="shared" si="3"/>
        <v>80830</v>
      </c>
    </row>
    <row r="10" spans="1:10" ht="36" x14ac:dyDescent="0.2">
      <c r="A10" s="108"/>
      <c r="B10" s="113"/>
      <c r="C10" s="114">
        <v>2030</v>
      </c>
      <c r="D10" s="115" t="s">
        <v>132</v>
      </c>
      <c r="E10" s="116">
        <v>80830</v>
      </c>
      <c r="F10" s="117"/>
      <c r="G10" s="117">
        <f>E10+F10</f>
        <v>80830</v>
      </c>
      <c r="H10" s="117"/>
      <c r="I10" s="118"/>
      <c r="J10" s="118"/>
    </row>
    <row r="11" spans="1:10" x14ac:dyDescent="0.2">
      <c r="A11" s="108"/>
      <c r="B11" s="119"/>
      <c r="C11" s="120">
        <v>4010</v>
      </c>
      <c r="D11" s="115" t="s">
        <v>133</v>
      </c>
      <c r="E11" s="121"/>
      <c r="F11" s="121"/>
      <c r="G11" s="121"/>
      <c r="H11" s="121">
        <v>80830</v>
      </c>
      <c r="I11" s="121"/>
      <c r="J11" s="121">
        <f>H11+I11</f>
        <v>80830</v>
      </c>
    </row>
    <row r="12" spans="1:10" x14ac:dyDescent="0.2">
      <c r="A12" s="108"/>
      <c r="B12" s="122">
        <v>80104</v>
      </c>
      <c r="C12" s="123"/>
      <c r="D12" s="124" t="s">
        <v>134</v>
      </c>
      <c r="E12" s="125">
        <f>E13</f>
        <v>482240</v>
      </c>
      <c r="F12" s="125">
        <f t="shared" ref="F12:G12" si="4">F13</f>
        <v>0</v>
      </c>
      <c r="G12" s="125">
        <f t="shared" si="4"/>
        <v>482240</v>
      </c>
      <c r="H12" s="125">
        <f>H14</f>
        <v>482240</v>
      </c>
      <c r="I12" s="125">
        <f t="shared" ref="I12:J12" si="5">I14</f>
        <v>0</v>
      </c>
      <c r="J12" s="125">
        <f t="shared" si="5"/>
        <v>482240</v>
      </c>
    </row>
    <row r="13" spans="1:10" ht="36" x14ac:dyDescent="0.2">
      <c r="A13" s="108"/>
      <c r="B13" s="113"/>
      <c r="C13" s="114">
        <v>2030</v>
      </c>
      <c r="D13" s="115" t="s">
        <v>132</v>
      </c>
      <c r="E13" s="116">
        <v>482240</v>
      </c>
      <c r="F13" s="117"/>
      <c r="G13" s="117">
        <f>E13+F13</f>
        <v>482240</v>
      </c>
      <c r="H13" s="117"/>
      <c r="I13" s="118"/>
      <c r="J13" s="118"/>
    </row>
    <row r="14" spans="1:10" x14ac:dyDescent="0.2">
      <c r="A14" s="108"/>
      <c r="B14" s="113"/>
      <c r="C14" s="120">
        <v>4010</v>
      </c>
      <c r="D14" s="115" t="s">
        <v>133</v>
      </c>
      <c r="E14" s="116"/>
      <c r="F14" s="117"/>
      <c r="G14" s="117"/>
      <c r="H14" s="117">
        <v>482240</v>
      </c>
      <c r="I14" s="118"/>
      <c r="J14" s="126">
        <f>H14+I14</f>
        <v>482240</v>
      </c>
    </row>
    <row r="15" spans="1:10" ht="21.75" customHeight="1" x14ac:dyDescent="0.2">
      <c r="A15" s="127">
        <v>852</v>
      </c>
      <c r="B15" s="128"/>
      <c r="C15" s="129"/>
      <c r="D15" s="130" t="s">
        <v>135</v>
      </c>
      <c r="E15" s="131">
        <f>E16+E19+E22+E25+E37</f>
        <v>596646</v>
      </c>
      <c r="F15" s="131">
        <f t="shared" ref="F15:G15" si="6">F16+F19+F22+F25+F37</f>
        <v>0</v>
      </c>
      <c r="G15" s="131">
        <f t="shared" si="6"/>
        <v>596646</v>
      </c>
      <c r="H15" s="131">
        <f>H16+H19+H22+H25+H37</f>
        <v>596646</v>
      </c>
      <c r="I15" s="131">
        <f t="shared" ref="I15:J15" si="7">I16+I19+I22+I25+I37</f>
        <v>0</v>
      </c>
      <c r="J15" s="131">
        <f t="shared" si="7"/>
        <v>596646</v>
      </c>
    </row>
    <row r="16" spans="1:10" ht="63.75" x14ac:dyDescent="0.2">
      <c r="A16" s="132"/>
      <c r="B16" s="133">
        <v>85213</v>
      </c>
      <c r="C16" s="134"/>
      <c r="D16" s="135" t="s">
        <v>136</v>
      </c>
      <c r="E16" s="136">
        <f>E17</f>
        <v>49918</v>
      </c>
      <c r="F16" s="136">
        <f t="shared" ref="F16:G16" si="8">F17</f>
        <v>0</v>
      </c>
      <c r="G16" s="136">
        <f t="shared" si="8"/>
        <v>49918</v>
      </c>
      <c r="H16" s="136">
        <f>H18</f>
        <v>49918</v>
      </c>
      <c r="I16" s="136">
        <f t="shared" ref="I16:J16" si="9">I18</f>
        <v>0</v>
      </c>
      <c r="J16" s="136">
        <f t="shared" si="9"/>
        <v>49918</v>
      </c>
    </row>
    <row r="17" spans="1:10" ht="36" x14ac:dyDescent="0.2">
      <c r="A17" s="132"/>
      <c r="B17" s="137"/>
      <c r="C17" s="138">
        <v>2030</v>
      </c>
      <c r="D17" s="115" t="s">
        <v>132</v>
      </c>
      <c r="E17" s="139">
        <v>49918</v>
      </c>
      <c r="F17" s="139"/>
      <c r="G17" s="139">
        <f>E17+F17</f>
        <v>49918</v>
      </c>
      <c r="H17" s="139"/>
      <c r="I17" s="118"/>
      <c r="J17" s="118"/>
    </row>
    <row r="18" spans="1:10" ht="15.75" x14ac:dyDescent="0.2">
      <c r="A18" s="132"/>
      <c r="B18" s="140"/>
      <c r="C18" s="138">
        <v>4130</v>
      </c>
      <c r="D18" s="115" t="s">
        <v>137</v>
      </c>
      <c r="E18" s="139"/>
      <c r="F18" s="139"/>
      <c r="G18" s="139"/>
      <c r="H18" s="141">
        <v>49918</v>
      </c>
      <c r="I18" s="142"/>
      <c r="J18" s="143">
        <f>H18+I18</f>
        <v>49918</v>
      </c>
    </row>
    <row r="19" spans="1:10" ht="38.25" x14ac:dyDescent="0.2">
      <c r="A19" s="132"/>
      <c r="B19" s="133">
        <v>85214</v>
      </c>
      <c r="C19" s="134"/>
      <c r="D19" s="135" t="s">
        <v>138</v>
      </c>
      <c r="E19" s="136">
        <f>E20</f>
        <v>56560</v>
      </c>
      <c r="F19" s="136">
        <f t="shared" ref="F19:G19" si="10">F20</f>
        <v>0</v>
      </c>
      <c r="G19" s="136">
        <f t="shared" si="10"/>
        <v>56560</v>
      </c>
      <c r="H19" s="136">
        <f>H21</f>
        <v>56560</v>
      </c>
      <c r="I19" s="136">
        <f t="shared" ref="I19:J19" si="11">I21</f>
        <v>0</v>
      </c>
      <c r="J19" s="136">
        <f t="shared" si="11"/>
        <v>56560</v>
      </c>
    </row>
    <row r="20" spans="1:10" ht="36" x14ac:dyDescent="0.2">
      <c r="A20" s="132"/>
      <c r="B20" s="137"/>
      <c r="C20" s="138">
        <v>2030</v>
      </c>
      <c r="D20" s="115" t="s">
        <v>132</v>
      </c>
      <c r="E20" s="139">
        <v>56560</v>
      </c>
      <c r="F20" s="139"/>
      <c r="G20" s="139">
        <f>E20+F20</f>
        <v>56560</v>
      </c>
      <c r="H20" s="139"/>
      <c r="I20" s="118"/>
      <c r="J20" s="118"/>
    </row>
    <row r="21" spans="1:10" ht="15.75" x14ac:dyDescent="0.2">
      <c r="A21" s="132"/>
      <c r="B21" s="140"/>
      <c r="C21" s="138">
        <v>3110</v>
      </c>
      <c r="D21" s="115" t="s">
        <v>139</v>
      </c>
      <c r="E21" s="139"/>
      <c r="F21" s="139"/>
      <c r="G21" s="139"/>
      <c r="H21" s="139">
        <v>56560</v>
      </c>
      <c r="I21" s="144"/>
      <c r="J21" s="143">
        <f>H21+I21</f>
        <v>56560</v>
      </c>
    </row>
    <row r="22" spans="1:10" ht="15.75" x14ac:dyDescent="0.2">
      <c r="A22" s="132"/>
      <c r="B22" s="145">
        <v>85216</v>
      </c>
      <c r="C22" s="146"/>
      <c r="D22" s="147" t="s">
        <v>140</v>
      </c>
      <c r="E22" s="148">
        <f>SUM(E23:E23)</f>
        <v>233946</v>
      </c>
      <c r="F22" s="148">
        <f t="shared" ref="F22:G22" si="12">SUM(F23:F23)</f>
        <v>0</v>
      </c>
      <c r="G22" s="148">
        <f t="shared" si="12"/>
        <v>233946</v>
      </c>
      <c r="H22" s="149">
        <f>SUM(H24)</f>
        <v>233946</v>
      </c>
      <c r="I22" s="149">
        <f t="shared" ref="I22:J22" si="13">SUM(I24)</f>
        <v>0</v>
      </c>
      <c r="J22" s="149">
        <f t="shared" si="13"/>
        <v>233946</v>
      </c>
    </row>
    <row r="23" spans="1:10" ht="36" x14ac:dyDescent="0.2">
      <c r="A23" s="132"/>
      <c r="B23" s="137"/>
      <c r="C23" s="138">
        <v>2030</v>
      </c>
      <c r="D23" s="115" t="s">
        <v>132</v>
      </c>
      <c r="E23" s="139">
        <v>233946</v>
      </c>
      <c r="F23" s="139"/>
      <c r="G23" s="139">
        <f>E23+F23</f>
        <v>233946</v>
      </c>
      <c r="H23" s="139"/>
      <c r="I23" s="118"/>
      <c r="J23" s="118"/>
    </row>
    <row r="24" spans="1:10" ht="15.75" x14ac:dyDescent="0.2">
      <c r="A24" s="132"/>
      <c r="B24" s="132"/>
      <c r="C24" s="138">
        <v>3110</v>
      </c>
      <c r="D24" s="115" t="s">
        <v>139</v>
      </c>
      <c r="E24" s="139"/>
      <c r="F24" s="139"/>
      <c r="G24" s="139"/>
      <c r="H24" s="139">
        <v>233946</v>
      </c>
      <c r="I24" s="118"/>
      <c r="J24" s="150">
        <f>H24+I24</f>
        <v>233946</v>
      </c>
    </row>
    <row r="25" spans="1:10" ht="15.75" x14ac:dyDescent="0.2">
      <c r="A25" s="132"/>
      <c r="B25" s="133">
        <v>85219</v>
      </c>
      <c r="C25" s="146"/>
      <c r="D25" s="147" t="s">
        <v>141</v>
      </c>
      <c r="E25" s="148">
        <f>E26</f>
        <v>151253</v>
      </c>
      <c r="F25" s="148">
        <f t="shared" ref="F25:G25" si="14">F26</f>
        <v>0</v>
      </c>
      <c r="G25" s="148">
        <f t="shared" si="14"/>
        <v>151253</v>
      </c>
      <c r="H25" s="149">
        <f>SUM(H27:H36)</f>
        <v>151253</v>
      </c>
      <c r="I25" s="149">
        <f t="shared" ref="I25:J25" si="15">SUM(I27:I36)</f>
        <v>0</v>
      </c>
      <c r="J25" s="149">
        <f t="shared" si="15"/>
        <v>151253</v>
      </c>
    </row>
    <row r="26" spans="1:10" ht="36" x14ac:dyDescent="0.2">
      <c r="A26" s="132"/>
      <c r="B26" s="137"/>
      <c r="C26" s="138">
        <v>2030</v>
      </c>
      <c r="D26" s="115" t="s">
        <v>132</v>
      </c>
      <c r="E26" s="139">
        <v>151253</v>
      </c>
      <c r="F26" s="139"/>
      <c r="G26" s="139">
        <f>E26+F26</f>
        <v>151253</v>
      </c>
      <c r="H26" s="139"/>
      <c r="I26" s="118"/>
      <c r="J26" s="118"/>
    </row>
    <row r="27" spans="1:10" ht="15.75" x14ac:dyDescent="0.2">
      <c r="A27" s="132"/>
      <c r="B27" s="132"/>
      <c r="C27" s="138">
        <v>3020</v>
      </c>
      <c r="D27" s="115" t="s">
        <v>142</v>
      </c>
      <c r="E27" s="151"/>
      <c r="F27" s="151"/>
      <c r="G27" s="151"/>
      <c r="H27" s="139">
        <v>1057</v>
      </c>
      <c r="I27" s="118"/>
      <c r="J27" s="143">
        <f>H27+I27</f>
        <v>1057</v>
      </c>
    </row>
    <row r="28" spans="1:10" ht="15.75" x14ac:dyDescent="0.2">
      <c r="A28" s="132"/>
      <c r="B28" s="132"/>
      <c r="C28" s="138">
        <v>4010</v>
      </c>
      <c r="D28" s="115" t="s">
        <v>133</v>
      </c>
      <c r="E28" s="152"/>
      <c r="F28" s="151"/>
      <c r="G28" s="151"/>
      <c r="H28" s="139">
        <v>75000</v>
      </c>
      <c r="I28" s="118"/>
      <c r="J28" s="143">
        <f t="shared" ref="J28:J36" si="16">H28+I28</f>
        <v>75000</v>
      </c>
    </row>
    <row r="29" spans="1:10" ht="15.75" x14ac:dyDescent="0.2">
      <c r="A29" s="153"/>
      <c r="B29" s="132"/>
      <c r="C29" s="138">
        <v>4040</v>
      </c>
      <c r="D29" s="115" t="s">
        <v>143</v>
      </c>
      <c r="E29" s="152"/>
      <c r="F29" s="151"/>
      <c r="G29" s="151"/>
      <c r="H29" s="139">
        <v>21600</v>
      </c>
      <c r="I29" s="118"/>
      <c r="J29" s="143">
        <f t="shared" si="16"/>
        <v>21600</v>
      </c>
    </row>
    <row r="30" spans="1:10" ht="15.75" x14ac:dyDescent="0.2">
      <c r="A30" s="153"/>
      <c r="B30" s="132"/>
      <c r="C30" s="138">
        <v>4110</v>
      </c>
      <c r="D30" s="115" t="s">
        <v>144</v>
      </c>
      <c r="E30" s="152"/>
      <c r="F30" s="151"/>
      <c r="G30" s="151"/>
      <c r="H30" s="139">
        <v>16866</v>
      </c>
      <c r="I30" s="118"/>
      <c r="J30" s="143">
        <f t="shared" si="16"/>
        <v>16866</v>
      </c>
    </row>
    <row r="31" spans="1:10" ht="15.75" x14ac:dyDescent="0.2">
      <c r="A31" s="132"/>
      <c r="B31" s="132"/>
      <c r="C31" s="154">
        <v>4120</v>
      </c>
      <c r="D31" s="155" t="s">
        <v>145</v>
      </c>
      <c r="E31" s="152"/>
      <c r="F31" s="151"/>
      <c r="G31" s="151"/>
      <c r="H31" s="156">
        <v>2370</v>
      </c>
      <c r="I31" s="118"/>
      <c r="J31" s="143">
        <f t="shared" si="16"/>
        <v>2370</v>
      </c>
    </row>
    <row r="32" spans="1:10" ht="15.75" x14ac:dyDescent="0.2">
      <c r="A32" s="132"/>
      <c r="B32" s="132"/>
      <c r="C32" s="138">
        <v>4210</v>
      </c>
      <c r="D32" s="115" t="s">
        <v>146</v>
      </c>
      <c r="E32" s="152"/>
      <c r="F32" s="151"/>
      <c r="G32" s="151"/>
      <c r="H32" s="139">
        <v>8000</v>
      </c>
      <c r="I32" s="118"/>
      <c r="J32" s="143">
        <f t="shared" si="16"/>
        <v>8000</v>
      </c>
    </row>
    <row r="33" spans="1:10" ht="15.75" x14ac:dyDescent="0.2">
      <c r="A33" s="132"/>
      <c r="B33" s="132"/>
      <c r="C33" s="138">
        <v>4260</v>
      </c>
      <c r="D33" s="115" t="s">
        <v>147</v>
      </c>
      <c r="E33" s="152"/>
      <c r="F33" s="151"/>
      <c r="G33" s="151"/>
      <c r="H33" s="139">
        <v>3000</v>
      </c>
      <c r="I33" s="118"/>
      <c r="J33" s="143">
        <f t="shared" si="16"/>
        <v>3000</v>
      </c>
    </row>
    <row r="34" spans="1:10" ht="15.75" x14ac:dyDescent="0.2">
      <c r="A34" s="132"/>
      <c r="B34" s="132"/>
      <c r="C34" s="138">
        <v>4300</v>
      </c>
      <c r="D34" s="115" t="s">
        <v>148</v>
      </c>
      <c r="E34" s="152"/>
      <c r="F34" s="151"/>
      <c r="G34" s="151"/>
      <c r="H34" s="139">
        <v>10000</v>
      </c>
      <c r="I34" s="118"/>
      <c r="J34" s="143">
        <f t="shared" si="16"/>
        <v>10000</v>
      </c>
    </row>
    <row r="35" spans="1:10" ht="24" x14ac:dyDescent="0.2">
      <c r="A35" s="132"/>
      <c r="B35" s="132"/>
      <c r="C35" s="138">
        <v>4440</v>
      </c>
      <c r="D35" s="115" t="s">
        <v>149</v>
      </c>
      <c r="E35" s="152"/>
      <c r="F35" s="151"/>
      <c r="G35" s="151"/>
      <c r="H35" s="139">
        <v>10360</v>
      </c>
      <c r="I35" s="118"/>
      <c r="J35" s="143">
        <f t="shared" si="16"/>
        <v>10360</v>
      </c>
    </row>
    <row r="36" spans="1:10" ht="24" x14ac:dyDescent="0.2">
      <c r="A36" s="132"/>
      <c r="B36" s="140"/>
      <c r="C36" s="138">
        <v>4700</v>
      </c>
      <c r="D36" s="115" t="s">
        <v>150</v>
      </c>
      <c r="E36" s="139"/>
      <c r="F36" s="139"/>
      <c r="G36" s="139"/>
      <c r="H36" s="139">
        <v>3000</v>
      </c>
      <c r="I36" s="118"/>
      <c r="J36" s="143">
        <f t="shared" si="16"/>
        <v>3000</v>
      </c>
    </row>
    <row r="37" spans="1:10" ht="15.75" x14ac:dyDescent="0.2">
      <c r="A37" s="132"/>
      <c r="B37" s="157">
        <v>85230</v>
      </c>
      <c r="C37" s="158"/>
      <c r="D37" s="159" t="s">
        <v>151</v>
      </c>
      <c r="E37" s="160">
        <f>E38</f>
        <v>104969</v>
      </c>
      <c r="F37" s="160">
        <f t="shared" ref="F37:G37" si="17">F38</f>
        <v>0</v>
      </c>
      <c r="G37" s="160">
        <f t="shared" si="17"/>
        <v>104969</v>
      </c>
      <c r="H37" s="160">
        <f>H39</f>
        <v>104969</v>
      </c>
      <c r="I37" s="160">
        <f t="shared" ref="I37:J37" si="18">I39</f>
        <v>0</v>
      </c>
      <c r="J37" s="160">
        <f t="shared" si="18"/>
        <v>104969</v>
      </c>
    </row>
    <row r="38" spans="1:10" ht="36" x14ac:dyDescent="0.2">
      <c r="A38" s="132"/>
      <c r="B38" s="132"/>
      <c r="C38" s="138">
        <v>2030</v>
      </c>
      <c r="D38" s="115" t="s">
        <v>132</v>
      </c>
      <c r="E38" s="161">
        <v>104969</v>
      </c>
      <c r="F38" s="156"/>
      <c r="G38" s="156">
        <f>E38+F38</f>
        <v>104969</v>
      </c>
      <c r="H38" s="162"/>
      <c r="I38" s="143"/>
      <c r="J38" s="143"/>
    </row>
    <row r="39" spans="1:10" ht="15.75" x14ac:dyDescent="0.2">
      <c r="A39" s="132"/>
      <c r="B39" s="572"/>
      <c r="C39" s="679">
        <v>3110</v>
      </c>
      <c r="D39" s="680" t="s">
        <v>139</v>
      </c>
      <c r="E39" s="151"/>
      <c r="F39" s="151"/>
      <c r="G39" s="151"/>
      <c r="H39" s="163">
        <v>104969</v>
      </c>
      <c r="I39" s="681"/>
      <c r="J39" s="681">
        <f>H39+I39</f>
        <v>104969</v>
      </c>
    </row>
    <row r="40" spans="1:10" x14ac:dyDescent="0.2">
      <c r="A40" s="653">
        <v>854</v>
      </c>
      <c r="B40" s="653"/>
      <c r="C40" s="653"/>
      <c r="D40" s="663" t="s">
        <v>485</v>
      </c>
      <c r="E40" s="682">
        <f>E41</f>
        <v>0</v>
      </c>
      <c r="F40" s="682">
        <f t="shared" ref="F40:G40" si="19">F41</f>
        <v>68519</v>
      </c>
      <c r="G40" s="682">
        <f t="shared" si="19"/>
        <v>68519</v>
      </c>
      <c r="H40" s="682">
        <f>H41</f>
        <v>0</v>
      </c>
      <c r="I40" s="682">
        <f t="shared" ref="I40:J40" si="20">I41</f>
        <v>68519</v>
      </c>
      <c r="J40" s="682">
        <f t="shared" si="20"/>
        <v>68519</v>
      </c>
    </row>
    <row r="41" spans="1:10" ht="24" x14ac:dyDescent="0.2">
      <c r="A41" s="572"/>
      <c r="B41" s="645">
        <v>85415</v>
      </c>
      <c r="C41" s="645"/>
      <c r="D41" s="646" t="s">
        <v>486</v>
      </c>
      <c r="E41" s="647">
        <f>E42</f>
        <v>0</v>
      </c>
      <c r="F41" s="647">
        <f t="shared" ref="F41:G41" si="21">F42</f>
        <v>68519</v>
      </c>
      <c r="G41" s="647">
        <f t="shared" si="21"/>
        <v>68519</v>
      </c>
      <c r="H41" s="692">
        <f>H43</f>
        <v>0</v>
      </c>
      <c r="I41" s="692">
        <f t="shared" ref="I41:J41" si="22">I43</f>
        <v>68519</v>
      </c>
      <c r="J41" s="692">
        <f t="shared" si="22"/>
        <v>68519</v>
      </c>
    </row>
    <row r="42" spans="1:10" ht="36" x14ac:dyDescent="0.2">
      <c r="A42" s="572"/>
      <c r="B42" s="873"/>
      <c r="C42" s="138">
        <v>2030</v>
      </c>
      <c r="D42" s="115" t="s">
        <v>132</v>
      </c>
      <c r="E42" s="161">
        <v>0</v>
      </c>
      <c r="F42" s="161">
        <v>68519</v>
      </c>
      <c r="G42" s="161">
        <f>E42+F42</f>
        <v>68519</v>
      </c>
      <c r="H42" s="683"/>
      <c r="I42" s="143"/>
      <c r="J42" s="143"/>
    </row>
    <row r="43" spans="1:10" ht="16.5" thickBot="1" x14ac:dyDescent="0.25">
      <c r="A43" s="572"/>
      <c r="B43" s="885"/>
      <c r="C43" s="687">
        <v>3240</v>
      </c>
      <c r="D43" s="688" t="s">
        <v>487</v>
      </c>
      <c r="E43" s="689"/>
      <c r="F43" s="689"/>
      <c r="G43" s="689"/>
      <c r="H43" s="690">
        <v>0</v>
      </c>
      <c r="I43" s="691">
        <v>68519</v>
      </c>
      <c r="J43" s="691">
        <f>H43+I43</f>
        <v>68519</v>
      </c>
    </row>
    <row r="44" spans="1:10" ht="13.5" thickBot="1" x14ac:dyDescent="0.25">
      <c r="A44" s="164"/>
      <c r="B44" s="684"/>
      <c r="C44" s="684"/>
      <c r="D44" s="685" t="s">
        <v>152</v>
      </c>
      <c r="E44" s="686">
        <f>E15+E8+E40</f>
        <v>1159716</v>
      </c>
      <c r="F44" s="686">
        <f t="shared" ref="F44:J44" si="23">F15+F8+F40</f>
        <v>68519</v>
      </c>
      <c r="G44" s="686">
        <f t="shared" si="23"/>
        <v>1228235</v>
      </c>
      <c r="H44" s="686">
        <f t="shared" si="23"/>
        <v>1159716</v>
      </c>
      <c r="I44" s="686">
        <f t="shared" si="23"/>
        <v>68519</v>
      </c>
      <c r="J44" s="686">
        <f t="shared" si="23"/>
        <v>1228235</v>
      </c>
    </row>
  </sheetData>
  <mergeCells count="10">
    <mergeCell ref="B42:B43"/>
    <mergeCell ref="H3:J3"/>
    <mergeCell ref="A4:J4"/>
    <mergeCell ref="A5:H5"/>
    <mergeCell ref="A6:A7"/>
    <mergeCell ref="B6:B7"/>
    <mergeCell ref="C6:C7"/>
    <mergeCell ref="D6:D7"/>
    <mergeCell ref="E6:G6"/>
    <mergeCell ref="H6:J6"/>
  </mergeCells>
  <pageMargins left="0.98425196850393704" right="0" top="0.55118110236220474" bottom="0.59055118110236227" header="0.39370078740157483" footer="0.23622047244094491"/>
  <pageSetup paperSize="9" orientation="landscape" r:id="rId1"/>
  <headerFooter alignWithMargins="0"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zoomScaleNormal="100" zoomScaleSheetLayoutView="75" workbookViewId="0">
      <selection activeCell="G4" sqref="G4"/>
    </sheetView>
  </sheetViews>
  <sheetFormatPr defaultRowHeight="15" x14ac:dyDescent="0.25"/>
  <cols>
    <col min="1" max="1" width="4.28515625" customWidth="1"/>
    <col min="2" max="2" width="7.5703125" customWidth="1"/>
    <col min="3" max="3" width="5.85546875" customWidth="1"/>
    <col min="4" max="4" width="30.7109375" customWidth="1"/>
    <col min="5" max="5" width="13.140625" customWidth="1"/>
    <col min="6" max="6" width="11.7109375" bestFit="1" customWidth="1"/>
    <col min="7" max="7" width="12.7109375" customWidth="1"/>
  </cols>
  <sheetData>
    <row r="1" spans="1:7" ht="16.5" customHeight="1" x14ac:dyDescent="0.25">
      <c r="A1" s="165"/>
      <c r="B1" s="165"/>
      <c r="C1" s="165"/>
      <c r="D1" s="166" t="s">
        <v>153</v>
      </c>
      <c r="E1" s="894" t="s">
        <v>1420</v>
      </c>
      <c r="F1" s="894"/>
      <c r="G1" s="894"/>
    </row>
    <row r="2" spans="1:7" x14ac:dyDescent="0.25">
      <c r="A2" s="165"/>
      <c r="B2" s="165"/>
      <c r="C2" s="165"/>
      <c r="D2" s="167" t="s">
        <v>154</v>
      </c>
      <c r="E2" s="895" t="s">
        <v>0</v>
      </c>
      <c r="F2" s="895"/>
      <c r="G2" s="895"/>
    </row>
    <row r="3" spans="1:7" ht="14.25" customHeight="1" x14ac:dyDescent="0.25">
      <c r="A3" s="165"/>
      <c r="B3" s="165"/>
      <c r="C3" s="165"/>
      <c r="D3" s="168"/>
      <c r="E3" s="894" t="s">
        <v>467</v>
      </c>
      <c r="F3" s="894"/>
      <c r="G3" s="894"/>
    </row>
    <row r="4" spans="1:7" ht="20.25" customHeight="1" x14ac:dyDescent="0.25">
      <c r="A4" s="165"/>
      <c r="B4" s="165"/>
      <c r="C4" s="165"/>
      <c r="D4" s="169"/>
      <c r="E4" s="170"/>
      <c r="F4" s="170"/>
    </row>
    <row r="5" spans="1:7" ht="15.75" x14ac:dyDescent="0.25">
      <c r="A5" s="896" t="s">
        <v>155</v>
      </c>
      <c r="B5" s="896"/>
      <c r="C5" s="896"/>
      <c r="D5" s="896"/>
      <c r="E5" s="896"/>
      <c r="F5" s="896"/>
      <c r="G5" s="896"/>
    </row>
    <row r="6" spans="1:7" ht="39.75" customHeight="1" x14ac:dyDescent="0.25">
      <c r="A6" s="896" t="s">
        <v>156</v>
      </c>
      <c r="B6" s="896"/>
      <c r="C6" s="896"/>
      <c r="D6" s="896"/>
      <c r="E6" s="896"/>
      <c r="F6" s="170"/>
    </row>
    <row r="7" spans="1:7" ht="38.25" customHeight="1" x14ac:dyDescent="0.25">
      <c r="A7" s="779" t="s">
        <v>123</v>
      </c>
      <c r="B7" s="171" t="s">
        <v>5</v>
      </c>
      <c r="C7" s="172" t="s">
        <v>124</v>
      </c>
      <c r="D7" s="173" t="s">
        <v>157</v>
      </c>
      <c r="E7" s="174" t="s">
        <v>158</v>
      </c>
      <c r="F7" s="175" t="s">
        <v>9</v>
      </c>
      <c r="G7" s="305" t="s">
        <v>129</v>
      </c>
    </row>
    <row r="8" spans="1:7" s="177" customFormat="1" ht="32.25" customHeight="1" thickBot="1" x14ac:dyDescent="0.3">
      <c r="A8" s="780" t="s">
        <v>159</v>
      </c>
      <c r="B8" s="897" t="s">
        <v>160</v>
      </c>
      <c r="C8" s="897"/>
      <c r="D8" s="897"/>
      <c r="E8" s="176">
        <f>E9+E17+E36</f>
        <v>4100830.35</v>
      </c>
      <c r="F8" s="176">
        <f t="shared" ref="F8:G8" si="0">F9+F17+F36</f>
        <v>327000</v>
      </c>
      <c r="G8" s="735">
        <f t="shared" si="0"/>
        <v>4427830.3499999996</v>
      </c>
    </row>
    <row r="9" spans="1:7" ht="24" customHeight="1" x14ac:dyDescent="0.25">
      <c r="A9" s="781" t="s">
        <v>161</v>
      </c>
      <c r="B9" s="898" t="s">
        <v>162</v>
      </c>
      <c r="C9" s="898"/>
      <c r="D9" s="898"/>
      <c r="E9" s="178">
        <f>E10</f>
        <v>2083695</v>
      </c>
      <c r="F9" s="178">
        <f t="shared" ref="F9:G9" si="1">F10</f>
        <v>327000</v>
      </c>
      <c r="G9" s="736">
        <f t="shared" si="1"/>
        <v>2410695</v>
      </c>
    </row>
    <row r="10" spans="1:7" s="183" customFormat="1" ht="24" x14ac:dyDescent="0.25">
      <c r="A10" s="782">
        <v>921</v>
      </c>
      <c r="B10" s="179"/>
      <c r="C10" s="180"/>
      <c r="D10" s="181" t="s">
        <v>163</v>
      </c>
      <c r="E10" s="182">
        <f>E11+E13+E15</f>
        <v>2083695</v>
      </c>
      <c r="F10" s="182">
        <f t="shared" ref="F10:G10" si="2">F11+F13+F15</f>
        <v>327000</v>
      </c>
      <c r="G10" s="737">
        <f t="shared" si="2"/>
        <v>2410695</v>
      </c>
    </row>
    <row r="11" spans="1:7" s="183" customFormat="1" ht="24" x14ac:dyDescent="0.25">
      <c r="A11" s="899"/>
      <c r="B11" s="184">
        <v>92109</v>
      </c>
      <c r="C11" s="185"/>
      <c r="D11" s="186" t="s">
        <v>164</v>
      </c>
      <c r="E11" s="187">
        <f>E12</f>
        <v>1115250</v>
      </c>
      <c r="F11" s="187">
        <f t="shared" ref="F11:G11" si="3">F12</f>
        <v>327000</v>
      </c>
      <c r="G11" s="738">
        <f t="shared" si="3"/>
        <v>1442250</v>
      </c>
    </row>
    <row r="12" spans="1:7" s="183" customFormat="1" ht="24" x14ac:dyDescent="0.25">
      <c r="A12" s="900"/>
      <c r="B12" s="188"/>
      <c r="C12" s="189">
        <v>2480</v>
      </c>
      <c r="D12" s="190" t="s">
        <v>165</v>
      </c>
      <c r="E12" s="191">
        <v>1115250</v>
      </c>
      <c r="F12" s="192">
        <v>327000</v>
      </c>
      <c r="G12" s="192">
        <f>E12+F12</f>
        <v>1442250</v>
      </c>
    </row>
    <row r="13" spans="1:7" s="183" customFormat="1" ht="15" customHeight="1" x14ac:dyDescent="0.25">
      <c r="A13" s="900"/>
      <c r="B13" s="184">
        <v>92116</v>
      </c>
      <c r="C13" s="185"/>
      <c r="D13" s="186" t="s">
        <v>166</v>
      </c>
      <c r="E13" s="187">
        <f>E14</f>
        <v>412115</v>
      </c>
      <c r="F13" s="187">
        <f t="shared" ref="F13:G13" si="4">F14</f>
        <v>0</v>
      </c>
      <c r="G13" s="738">
        <f t="shared" si="4"/>
        <v>412115</v>
      </c>
    </row>
    <row r="14" spans="1:7" s="183" customFormat="1" ht="24" x14ac:dyDescent="0.25">
      <c r="A14" s="900"/>
      <c r="B14" s="188"/>
      <c r="C14" s="189">
        <v>2480</v>
      </c>
      <c r="D14" s="190" t="s">
        <v>165</v>
      </c>
      <c r="E14" s="191">
        <f>412115</f>
        <v>412115</v>
      </c>
      <c r="F14" s="192"/>
      <c r="G14" s="192">
        <f>E14+F14</f>
        <v>412115</v>
      </c>
    </row>
    <row r="15" spans="1:7" s="183" customFormat="1" ht="15" customHeight="1" x14ac:dyDescent="0.25">
      <c r="A15" s="900"/>
      <c r="B15" s="184">
        <v>92118</v>
      </c>
      <c r="C15" s="193"/>
      <c r="D15" s="194" t="s">
        <v>167</v>
      </c>
      <c r="E15" s="195">
        <f>E16</f>
        <v>556330</v>
      </c>
      <c r="F15" s="195">
        <f t="shared" ref="F15:G15" si="5">F16</f>
        <v>0</v>
      </c>
      <c r="G15" s="739">
        <f t="shared" si="5"/>
        <v>556330</v>
      </c>
    </row>
    <row r="16" spans="1:7" s="183" customFormat="1" ht="24.75" thickBot="1" x14ac:dyDescent="0.3">
      <c r="A16" s="901"/>
      <c r="B16" s="196"/>
      <c r="C16" s="197">
        <v>2480</v>
      </c>
      <c r="D16" s="198" t="s">
        <v>165</v>
      </c>
      <c r="E16" s="199">
        <f>571330-15000</f>
        <v>556330</v>
      </c>
      <c r="F16" s="200"/>
      <c r="G16" s="200">
        <f>E16+F16</f>
        <v>556330</v>
      </c>
    </row>
    <row r="17" spans="1:7" ht="21" customHeight="1" x14ac:dyDescent="0.25">
      <c r="A17" s="783" t="s">
        <v>168</v>
      </c>
      <c r="B17" s="902" t="s">
        <v>169</v>
      </c>
      <c r="C17" s="902"/>
      <c r="D17" s="902"/>
      <c r="E17" s="201">
        <f>E18+E21+E28+E31</f>
        <v>1427280</v>
      </c>
      <c r="F17" s="201">
        <f t="shared" ref="F17:G17" si="6">F18+F21+F28+F31</f>
        <v>0</v>
      </c>
      <c r="G17" s="740">
        <f t="shared" si="6"/>
        <v>1427280</v>
      </c>
    </row>
    <row r="18" spans="1:7" ht="21" customHeight="1" x14ac:dyDescent="0.25">
      <c r="A18" s="203">
        <v>600</v>
      </c>
      <c r="B18" s="202"/>
      <c r="C18" s="202"/>
      <c r="D18" s="203" t="s">
        <v>170</v>
      </c>
      <c r="E18" s="204">
        <f>E19</f>
        <v>300000</v>
      </c>
      <c r="F18" s="204">
        <f t="shared" ref="F18:G19" si="7">F19</f>
        <v>0</v>
      </c>
      <c r="G18" s="741">
        <f t="shared" si="7"/>
        <v>300000</v>
      </c>
    </row>
    <row r="19" spans="1:7" ht="21" customHeight="1" x14ac:dyDescent="0.25">
      <c r="A19" s="903"/>
      <c r="B19" s="205">
        <v>60004</v>
      </c>
      <c r="C19" s="205"/>
      <c r="D19" s="205" t="s">
        <v>171</v>
      </c>
      <c r="E19" s="742">
        <f>E20</f>
        <v>300000</v>
      </c>
      <c r="F19" s="206">
        <f t="shared" si="7"/>
        <v>0</v>
      </c>
      <c r="G19" s="743">
        <f t="shared" si="7"/>
        <v>300000</v>
      </c>
    </row>
    <row r="20" spans="1:7" ht="60" x14ac:dyDescent="0.25">
      <c r="A20" s="904"/>
      <c r="B20" s="207"/>
      <c r="C20" s="208">
        <v>2310</v>
      </c>
      <c r="D20" s="209" t="s">
        <v>172</v>
      </c>
      <c r="E20" s="744">
        <v>300000</v>
      </c>
      <c r="F20" s="210"/>
      <c r="G20" s="266">
        <f>E20+F20</f>
        <v>300000</v>
      </c>
    </row>
    <row r="21" spans="1:7" ht="17.25" customHeight="1" x14ac:dyDescent="0.25">
      <c r="A21" s="203">
        <v>801</v>
      </c>
      <c r="B21" s="203"/>
      <c r="C21" s="203"/>
      <c r="D21" s="745" t="s">
        <v>130</v>
      </c>
      <c r="E21" s="746">
        <f>E24+E26+E22</f>
        <v>953250</v>
      </c>
      <c r="F21" s="746">
        <f t="shared" ref="F21:G21" si="8">F24+F26+F22</f>
        <v>0</v>
      </c>
      <c r="G21" s="747">
        <f t="shared" si="8"/>
        <v>953250</v>
      </c>
    </row>
    <row r="22" spans="1:7" s="215" customFormat="1" x14ac:dyDescent="0.25">
      <c r="A22" s="784"/>
      <c r="B22" s="211">
        <v>80101</v>
      </c>
      <c r="C22" s="212"/>
      <c r="D22" s="213" t="s">
        <v>173</v>
      </c>
      <c r="E22" s="214">
        <f>E23</f>
        <v>3250</v>
      </c>
      <c r="F22" s="214">
        <f t="shared" ref="F22:G22" si="9">F23</f>
        <v>0</v>
      </c>
      <c r="G22" s="206">
        <f t="shared" si="9"/>
        <v>3250</v>
      </c>
    </row>
    <row r="23" spans="1:7" s="215" customFormat="1" ht="60" x14ac:dyDescent="0.25">
      <c r="A23" s="785"/>
      <c r="B23" s="216"/>
      <c r="C23" s="217">
        <v>2310</v>
      </c>
      <c r="D23" s="218" t="s">
        <v>172</v>
      </c>
      <c r="E23" s="219">
        <v>3250</v>
      </c>
      <c r="F23" s="219"/>
      <c r="G23" s="748">
        <f>E23+F23</f>
        <v>3250</v>
      </c>
    </row>
    <row r="24" spans="1:7" ht="21" customHeight="1" x14ac:dyDescent="0.25">
      <c r="A24" s="905"/>
      <c r="B24" s="205">
        <v>80104</v>
      </c>
      <c r="C24" s="205"/>
      <c r="D24" s="749" t="s">
        <v>134</v>
      </c>
      <c r="E24" s="750">
        <f>E25</f>
        <v>50000</v>
      </c>
      <c r="F24" s="750">
        <f t="shared" ref="F24:G24" si="10">F25</f>
        <v>0</v>
      </c>
      <c r="G24" s="751">
        <f t="shared" si="10"/>
        <v>50000</v>
      </c>
    </row>
    <row r="25" spans="1:7" ht="60" x14ac:dyDescent="0.25">
      <c r="A25" s="905"/>
      <c r="B25" s="220"/>
      <c r="C25" s="208">
        <v>2310</v>
      </c>
      <c r="D25" s="209" t="s">
        <v>172</v>
      </c>
      <c r="E25" s="744">
        <v>50000</v>
      </c>
      <c r="F25" s="210"/>
      <c r="G25" s="266">
        <f>E25+F25</f>
        <v>50000</v>
      </c>
    </row>
    <row r="26" spans="1:7" s="183" customFormat="1" ht="15" customHeight="1" x14ac:dyDescent="0.25">
      <c r="A26" s="905"/>
      <c r="B26" s="184">
        <v>80110</v>
      </c>
      <c r="C26" s="185"/>
      <c r="D26" s="186" t="s">
        <v>174</v>
      </c>
      <c r="E26" s="187">
        <f>E27</f>
        <v>900000</v>
      </c>
      <c r="F26" s="187">
        <f t="shared" ref="F26:G26" si="11">F27</f>
        <v>0</v>
      </c>
      <c r="G26" s="738">
        <f t="shared" si="11"/>
        <v>900000</v>
      </c>
    </row>
    <row r="27" spans="1:7" s="183" customFormat="1" ht="67.5" customHeight="1" x14ac:dyDescent="0.25">
      <c r="A27" s="906"/>
      <c r="B27" s="221"/>
      <c r="C27" s="222">
        <v>2320</v>
      </c>
      <c r="D27" s="209" t="s">
        <v>175</v>
      </c>
      <c r="E27" s="223">
        <v>900000</v>
      </c>
      <c r="F27" s="192"/>
      <c r="G27" s="192">
        <f>E27+F27</f>
        <v>900000</v>
      </c>
    </row>
    <row r="28" spans="1:7" s="183" customFormat="1" ht="12" x14ac:dyDescent="0.25">
      <c r="A28" s="782">
        <v>851</v>
      </c>
      <c r="B28" s="179"/>
      <c r="C28" s="180"/>
      <c r="D28" s="181" t="s">
        <v>176</v>
      </c>
      <c r="E28" s="182">
        <f>E29</f>
        <v>24030</v>
      </c>
      <c r="F28" s="182">
        <f t="shared" ref="F28:G28" si="12">F29</f>
        <v>0</v>
      </c>
      <c r="G28" s="737">
        <f t="shared" si="12"/>
        <v>24030</v>
      </c>
    </row>
    <row r="29" spans="1:7" s="183" customFormat="1" ht="12" x14ac:dyDescent="0.25">
      <c r="A29" s="786"/>
      <c r="B29" s="224">
        <v>85154</v>
      </c>
      <c r="C29" s="225"/>
      <c r="D29" s="226" t="s">
        <v>177</v>
      </c>
      <c r="E29" s="227">
        <f>SUM(E30:E30)</f>
        <v>24030</v>
      </c>
      <c r="F29" s="227">
        <f t="shared" ref="F29:G29" si="13">SUM(F30:F30)</f>
        <v>0</v>
      </c>
      <c r="G29" s="314">
        <f t="shared" si="13"/>
        <v>24030</v>
      </c>
    </row>
    <row r="30" spans="1:7" s="183" customFormat="1" ht="60" x14ac:dyDescent="0.25">
      <c r="A30" s="787"/>
      <c r="B30" s="228"/>
      <c r="C30" s="229">
        <v>2710</v>
      </c>
      <c r="D30" s="218" t="s">
        <v>178</v>
      </c>
      <c r="E30" s="230">
        <v>24030</v>
      </c>
      <c r="F30" s="231"/>
      <c r="G30" s="231">
        <f>E30+F30</f>
        <v>24030</v>
      </c>
    </row>
    <row r="31" spans="1:7" s="183" customFormat="1" ht="24" x14ac:dyDescent="0.25">
      <c r="A31" s="788">
        <v>900</v>
      </c>
      <c r="B31" s="232"/>
      <c r="C31" s="233"/>
      <c r="D31" s="234" t="s">
        <v>179</v>
      </c>
      <c r="E31" s="235">
        <f>E32+E34</f>
        <v>150000</v>
      </c>
      <c r="F31" s="235">
        <f t="shared" ref="F31:G31" si="14">F32+F34</f>
        <v>0</v>
      </c>
      <c r="G31" s="753">
        <f t="shared" si="14"/>
        <v>150000</v>
      </c>
    </row>
    <row r="32" spans="1:7" s="183" customFormat="1" ht="12" x14ac:dyDescent="0.25">
      <c r="A32" s="892"/>
      <c r="B32" s="236">
        <v>90002</v>
      </c>
      <c r="C32" s="237"/>
      <c r="D32" s="238" t="s">
        <v>180</v>
      </c>
      <c r="E32" s="239">
        <f>E33</f>
        <v>30000</v>
      </c>
      <c r="F32" s="239">
        <f t="shared" ref="F32:G32" si="15">F33</f>
        <v>0</v>
      </c>
      <c r="G32" s="754">
        <f t="shared" si="15"/>
        <v>30000</v>
      </c>
    </row>
    <row r="33" spans="1:7" s="183" customFormat="1" ht="63" customHeight="1" x14ac:dyDescent="0.25">
      <c r="A33" s="892"/>
      <c r="B33" s="755"/>
      <c r="C33" s="756">
        <v>2320</v>
      </c>
      <c r="D33" s="757" t="s">
        <v>181</v>
      </c>
      <c r="E33" s="758">
        <v>30000</v>
      </c>
      <c r="F33" s="231"/>
      <c r="G33" s="231">
        <f>E33+F33</f>
        <v>30000</v>
      </c>
    </row>
    <row r="34" spans="1:7" s="183" customFormat="1" ht="12" x14ac:dyDescent="0.25">
      <c r="A34" s="892"/>
      <c r="B34" s="240">
        <v>90013</v>
      </c>
      <c r="C34" s="241"/>
      <c r="D34" s="226" t="s">
        <v>182</v>
      </c>
      <c r="E34" s="227">
        <f>E35</f>
        <v>120000</v>
      </c>
      <c r="F34" s="227">
        <f t="shared" ref="F34:G34" si="16">F35</f>
        <v>0</v>
      </c>
      <c r="G34" s="314">
        <f t="shared" si="16"/>
        <v>120000</v>
      </c>
    </row>
    <row r="35" spans="1:7" s="183" customFormat="1" ht="60" x14ac:dyDescent="0.25">
      <c r="A35" s="893"/>
      <c r="B35" s="228"/>
      <c r="C35" s="759">
        <v>2310</v>
      </c>
      <c r="D35" s="218" t="s">
        <v>172</v>
      </c>
      <c r="E35" s="230">
        <v>120000</v>
      </c>
      <c r="F35" s="192"/>
      <c r="G35" s="192">
        <f>E35+F35</f>
        <v>120000</v>
      </c>
    </row>
    <row r="36" spans="1:7" s="183" customFormat="1" ht="19.5" customHeight="1" x14ac:dyDescent="0.25">
      <c r="A36" s="789" t="s">
        <v>183</v>
      </c>
      <c r="B36" s="908" t="s">
        <v>184</v>
      </c>
      <c r="C36" s="908"/>
      <c r="D36" s="909"/>
      <c r="E36" s="242">
        <f>E37+E40</f>
        <v>589855.35</v>
      </c>
      <c r="F36" s="242">
        <f t="shared" ref="F36:G36" si="17">F37+F40</f>
        <v>0</v>
      </c>
      <c r="G36" s="760">
        <f t="shared" si="17"/>
        <v>589855.35</v>
      </c>
    </row>
    <row r="37" spans="1:7" s="183" customFormat="1" ht="12" x14ac:dyDescent="0.25">
      <c r="A37" s="270">
        <v>700</v>
      </c>
      <c r="B37" s="243"/>
      <c r="C37" s="244"/>
      <c r="D37" s="245" t="s">
        <v>185</v>
      </c>
      <c r="E37" s="246">
        <f>E38</f>
        <v>439855.35</v>
      </c>
      <c r="F37" s="246">
        <f t="shared" ref="F37:G38" si="18">F38</f>
        <v>0</v>
      </c>
      <c r="G37" s="332">
        <f t="shared" si="18"/>
        <v>439855.35</v>
      </c>
    </row>
    <row r="38" spans="1:7" s="183" customFormat="1" ht="12" x14ac:dyDescent="0.25">
      <c r="A38" s="910"/>
      <c r="B38" s="247">
        <v>70001</v>
      </c>
      <c r="C38" s="248"/>
      <c r="D38" s="249" t="s">
        <v>186</v>
      </c>
      <c r="E38" s="250">
        <f>E39</f>
        <v>439855.35</v>
      </c>
      <c r="F38" s="250">
        <f t="shared" si="18"/>
        <v>0</v>
      </c>
      <c r="G38" s="318">
        <f t="shared" si="18"/>
        <v>439855.35</v>
      </c>
    </row>
    <row r="39" spans="1:7" s="183" customFormat="1" ht="36" x14ac:dyDescent="0.25">
      <c r="A39" s="911"/>
      <c r="B39" s="251"/>
      <c r="C39" s="252">
        <v>2650</v>
      </c>
      <c r="D39" s="253" t="s">
        <v>187</v>
      </c>
      <c r="E39" s="254">
        <v>439855.35</v>
      </c>
      <c r="F39" s="251"/>
      <c r="G39" s="192">
        <f>E39+F39</f>
        <v>439855.35</v>
      </c>
    </row>
    <row r="40" spans="1:7" s="183" customFormat="1" ht="12" x14ac:dyDescent="0.25">
      <c r="A40" s="782">
        <v>852</v>
      </c>
      <c r="B40" s="179"/>
      <c r="C40" s="180"/>
      <c r="D40" s="181" t="s">
        <v>135</v>
      </c>
      <c r="E40" s="182">
        <f>E41</f>
        <v>150000</v>
      </c>
      <c r="F40" s="182">
        <f t="shared" ref="F40:G41" si="19">F41</f>
        <v>0</v>
      </c>
      <c r="G40" s="737">
        <f t="shared" si="19"/>
        <v>150000</v>
      </c>
    </row>
    <row r="41" spans="1:7" s="183" customFormat="1" ht="12" x14ac:dyDescent="0.25">
      <c r="A41" s="786"/>
      <c r="B41" s="255">
        <v>85232</v>
      </c>
      <c r="C41" s="185"/>
      <c r="D41" s="186" t="s">
        <v>188</v>
      </c>
      <c r="E41" s="187">
        <f>E42</f>
        <v>150000</v>
      </c>
      <c r="F41" s="187">
        <f t="shared" si="19"/>
        <v>0</v>
      </c>
      <c r="G41" s="738">
        <f t="shared" si="19"/>
        <v>150000</v>
      </c>
    </row>
    <row r="42" spans="1:7" s="183" customFormat="1" ht="36" x14ac:dyDescent="0.25">
      <c r="A42" s="790"/>
      <c r="B42" s="221"/>
      <c r="C42" s="222">
        <v>2650</v>
      </c>
      <c r="D42" s="253" t="s">
        <v>187</v>
      </c>
      <c r="E42" s="223">
        <v>150000</v>
      </c>
      <c r="F42" s="192"/>
      <c r="G42" s="192">
        <f>E42+F42</f>
        <v>150000</v>
      </c>
    </row>
    <row r="43" spans="1:7" s="177" customFormat="1" ht="32.25" customHeight="1" thickBot="1" x14ac:dyDescent="0.3">
      <c r="A43" s="780" t="s">
        <v>189</v>
      </c>
      <c r="B43" s="897" t="s">
        <v>190</v>
      </c>
      <c r="C43" s="897"/>
      <c r="D43" s="897"/>
      <c r="E43" s="176">
        <f>E44+E52</f>
        <v>2698812.2199999997</v>
      </c>
      <c r="F43" s="176">
        <f>F44+F52</f>
        <v>3000</v>
      </c>
      <c r="G43" s="735">
        <f>G44+G52</f>
        <v>2701812.2199999997</v>
      </c>
    </row>
    <row r="44" spans="1:7" ht="20.25" customHeight="1" x14ac:dyDescent="0.25">
      <c r="A44" s="791" t="s">
        <v>191</v>
      </c>
      <c r="B44" s="912" t="s">
        <v>162</v>
      </c>
      <c r="C44" s="912"/>
      <c r="D44" s="912"/>
      <c r="E44" s="178">
        <f>E45</f>
        <v>1927880</v>
      </c>
      <c r="F44" s="178">
        <f t="shared" ref="F44:G44" si="20">F45</f>
        <v>0</v>
      </c>
      <c r="G44" s="736">
        <f t="shared" si="20"/>
        <v>1927880</v>
      </c>
    </row>
    <row r="45" spans="1:7" s="183" customFormat="1" ht="12" x14ac:dyDescent="0.25">
      <c r="A45" s="792">
        <v>801</v>
      </c>
      <c r="B45" s="179"/>
      <c r="C45" s="180"/>
      <c r="D45" s="181" t="s">
        <v>130</v>
      </c>
      <c r="E45" s="761">
        <f>E46+E48+E50</f>
        <v>1927880</v>
      </c>
      <c r="F45" s="761">
        <f t="shared" ref="F45:G45" si="21">F46+F48+F50</f>
        <v>0</v>
      </c>
      <c r="G45" s="762">
        <f t="shared" si="21"/>
        <v>1927880</v>
      </c>
    </row>
    <row r="46" spans="1:7" s="183" customFormat="1" ht="12" x14ac:dyDescent="0.25">
      <c r="A46" s="913"/>
      <c r="B46" s="184">
        <v>80104</v>
      </c>
      <c r="C46" s="185"/>
      <c r="D46" s="186" t="s">
        <v>134</v>
      </c>
      <c r="E46" s="187">
        <f>E47</f>
        <v>1453495.52</v>
      </c>
      <c r="F46" s="187">
        <f t="shared" ref="F46:G46" si="22">F47</f>
        <v>0</v>
      </c>
      <c r="G46" s="738">
        <f t="shared" si="22"/>
        <v>1453495.52</v>
      </c>
    </row>
    <row r="47" spans="1:7" s="183" customFormat="1" ht="36" x14ac:dyDescent="0.25">
      <c r="A47" s="914"/>
      <c r="B47" s="256"/>
      <c r="C47" s="189">
        <v>2540</v>
      </c>
      <c r="D47" s="190" t="s">
        <v>192</v>
      </c>
      <c r="E47" s="191">
        <v>1453495.52</v>
      </c>
      <c r="F47" s="192"/>
      <c r="G47" s="192">
        <f>E47+F47</f>
        <v>1453495.52</v>
      </c>
    </row>
    <row r="48" spans="1:7" s="183" customFormat="1" ht="12" x14ac:dyDescent="0.25">
      <c r="A48" s="914"/>
      <c r="B48" s="184">
        <v>80110</v>
      </c>
      <c r="C48" s="185"/>
      <c r="D48" s="186" t="s">
        <v>174</v>
      </c>
      <c r="E48" s="187">
        <f>E49</f>
        <v>436080</v>
      </c>
      <c r="F48" s="187">
        <f t="shared" ref="F48:G48" si="23">F49</f>
        <v>0</v>
      </c>
      <c r="G48" s="738">
        <f t="shared" si="23"/>
        <v>436080</v>
      </c>
    </row>
    <row r="49" spans="1:7" s="183" customFormat="1" ht="36" x14ac:dyDescent="0.25">
      <c r="A49" s="914"/>
      <c r="B49" s="256"/>
      <c r="C49" s="189">
        <v>2540</v>
      </c>
      <c r="D49" s="190" t="s">
        <v>192</v>
      </c>
      <c r="E49" s="191">
        <v>436080</v>
      </c>
      <c r="F49" s="192"/>
      <c r="G49" s="192">
        <f>E49+F49</f>
        <v>436080</v>
      </c>
    </row>
    <row r="50" spans="1:7" s="183" customFormat="1" ht="84" x14ac:dyDescent="0.25">
      <c r="A50" s="914"/>
      <c r="B50" s="184">
        <v>80149</v>
      </c>
      <c r="C50" s="185"/>
      <c r="D50" s="186" t="s">
        <v>193</v>
      </c>
      <c r="E50" s="187">
        <f>E51</f>
        <v>38304.480000000003</v>
      </c>
      <c r="F50" s="187">
        <f t="shared" ref="F50:G50" si="24">F51</f>
        <v>0</v>
      </c>
      <c r="G50" s="738">
        <f t="shared" si="24"/>
        <v>38304.480000000003</v>
      </c>
    </row>
    <row r="51" spans="1:7" s="183" customFormat="1" ht="36" x14ac:dyDescent="0.25">
      <c r="A51" s="915"/>
      <c r="B51" s="256"/>
      <c r="C51" s="189">
        <v>2540</v>
      </c>
      <c r="D51" s="190" t="s">
        <v>192</v>
      </c>
      <c r="E51" s="191">
        <v>38304.480000000003</v>
      </c>
      <c r="F51" s="192"/>
      <c r="G51" s="192">
        <f>E51+F51</f>
        <v>38304.480000000003</v>
      </c>
    </row>
    <row r="52" spans="1:7" ht="23.25" customHeight="1" x14ac:dyDescent="0.25">
      <c r="A52" s="793" t="s">
        <v>168</v>
      </c>
      <c r="B52" s="916" t="s">
        <v>194</v>
      </c>
      <c r="C52" s="916"/>
      <c r="D52" s="916"/>
      <c r="E52" s="763">
        <f>E53+E59+E69+E77+E82+E64+E74+E56</f>
        <v>770932.22</v>
      </c>
      <c r="F52" s="763">
        <f>F53+F59+F69+F77+F82+F64+F74+F56</f>
        <v>3000</v>
      </c>
      <c r="G52" s="764">
        <f>G53+G59+G69+G77+G82+G64+G74+G56</f>
        <v>773932.22</v>
      </c>
    </row>
    <row r="53" spans="1:7" s="183" customFormat="1" ht="12" x14ac:dyDescent="0.25">
      <c r="A53" s="794" t="s">
        <v>195</v>
      </c>
      <c r="B53" s="179"/>
      <c r="C53" s="180"/>
      <c r="D53" s="181" t="s">
        <v>196</v>
      </c>
      <c r="E53" s="182">
        <f>E54</f>
        <v>20000</v>
      </c>
      <c r="F53" s="182">
        <f t="shared" ref="F53:G54" si="25">F54</f>
        <v>0</v>
      </c>
      <c r="G53" s="737">
        <f t="shared" si="25"/>
        <v>20000</v>
      </c>
    </row>
    <row r="54" spans="1:7" s="183" customFormat="1" ht="12" x14ac:dyDescent="0.25">
      <c r="A54" s="917"/>
      <c r="B54" s="257" t="s">
        <v>197</v>
      </c>
      <c r="C54" s="185"/>
      <c r="D54" s="186" t="s">
        <v>198</v>
      </c>
      <c r="E54" s="187">
        <f>E55</f>
        <v>20000</v>
      </c>
      <c r="F54" s="187">
        <f t="shared" si="25"/>
        <v>0</v>
      </c>
      <c r="G54" s="738">
        <f t="shared" si="25"/>
        <v>20000</v>
      </c>
    </row>
    <row r="55" spans="1:7" s="183" customFormat="1" ht="63" customHeight="1" x14ac:dyDescent="0.25">
      <c r="A55" s="918"/>
      <c r="B55" s="228"/>
      <c r="C55" s="222">
        <v>2830</v>
      </c>
      <c r="D55" s="209" t="s">
        <v>199</v>
      </c>
      <c r="E55" s="223">
        <v>20000</v>
      </c>
      <c r="F55" s="192"/>
      <c r="G55" s="192">
        <f>E55+F55</f>
        <v>20000</v>
      </c>
    </row>
    <row r="56" spans="1:7" s="183" customFormat="1" ht="12" x14ac:dyDescent="0.25">
      <c r="A56" s="203">
        <v>600</v>
      </c>
      <c r="B56" s="202"/>
      <c r="C56" s="202"/>
      <c r="D56" s="203" t="s">
        <v>170</v>
      </c>
      <c r="E56" s="246">
        <f>E57</f>
        <v>18000</v>
      </c>
      <c r="F56" s="246">
        <f t="shared" ref="F56:G57" si="26">F57</f>
        <v>0</v>
      </c>
      <c r="G56" s="332">
        <f t="shared" si="26"/>
        <v>18000</v>
      </c>
    </row>
    <row r="57" spans="1:7" s="183" customFormat="1" ht="12" x14ac:dyDescent="0.25">
      <c r="A57" s="919"/>
      <c r="B57" s="205">
        <v>60004</v>
      </c>
      <c r="C57" s="205"/>
      <c r="D57" s="205" t="s">
        <v>171</v>
      </c>
      <c r="E57" s="250">
        <f>E58</f>
        <v>18000</v>
      </c>
      <c r="F57" s="250">
        <f t="shared" si="26"/>
        <v>0</v>
      </c>
      <c r="G57" s="318">
        <f t="shared" si="26"/>
        <v>18000</v>
      </c>
    </row>
    <row r="58" spans="1:7" s="183" customFormat="1" ht="48" x14ac:dyDescent="0.25">
      <c r="A58" s="920"/>
      <c r="B58" s="251"/>
      <c r="C58" s="258">
        <v>2820</v>
      </c>
      <c r="D58" s="259" t="s">
        <v>200</v>
      </c>
      <c r="E58" s="254">
        <v>18000</v>
      </c>
      <c r="F58" s="192"/>
      <c r="G58" s="192">
        <f>E58+F58</f>
        <v>18000</v>
      </c>
    </row>
    <row r="59" spans="1:7" ht="24" x14ac:dyDescent="0.25">
      <c r="A59" s="260">
        <v>754</v>
      </c>
      <c r="B59" s="260"/>
      <c r="C59" s="260"/>
      <c r="D59" s="261" t="s">
        <v>201</v>
      </c>
      <c r="E59" s="765">
        <f>E60+E62</f>
        <v>108000</v>
      </c>
      <c r="F59" s="765">
        <f t="shared" ref="F59:G59" si="27">F60+F62</f>
        <v>3000</v>
      </c>
      <c r="G59" s="766">
        <f t="shared" si="27"/>
        <v>111000</v>
      </c>
    </row>
    <row r="60" spans="1:7" x14ac:dyDescent="0.25">
      <c r="A60" s="921"/>
      <c r="B60" s="205">
        <v>75412</v>
      </c>
      <c r="C60" s="205"/>
      <c r="D60" s="262" t="s">
        <v>202</v>
      </c>
      <c r="E60" s="750">
        <f>E61</f>
        <v>30000</v>
      </c>
      <c r="F60" s="750">
        <f t="shared" ref="F60:G60" si="28">F61</f>
        <v>0</v>
      </c>
      <c r="G60" s="751">
        <f t="shared" si="28"/>
        <v>30000</v>
      </c>
    </row>
    <row r="61" spans="1:7" ht="48" x14ac:dyDescent="0.25">
      <c r="A61" s="922"/>
      <c r="B61" s="263"/>
      <c r="C61" s="264">
        <v>2820</v>
      </c>
      <c r="D61" s="265" t="s">
        <v>200</v>
      </c>
      <c r="E61" s="767">
        <v>30000</v>
      </c>
      <c r="F61" s="266"/>
      <c r="G61" s="266">
        <f>E61+F61</f>
        <v>30000</v>
      </c>
    </row>
    <row r="62" spans="1:7" ht="24" x14ac:dyDescent="0.25">
      <c r="A62" s="922"/>
      <c r="B62" s="205">
        <v>75415</v>
      </c>
      <c r="C62" s="247"/>
      <c r="D62" s="267" t="s">
        <v>203</v>
      </c>
      <c r="E62" s="214">
        <f>E63</f>
        <v>78000</v>
      </c>
      <c r="F62" s="214">
        <f t="shared" ref="F62:G62" si="29">F63</f>
        <v>3000</v>
      </c>
      <c r="G62" s="206">
        <f t="shared" si="29"/>
        <v>81000</v>
      </c>
    </row>
    <row r="63" spans="1:7" ht="84" x14ac:dyDescent="0.25">
      <c r="A63" s="922"/>
      <c r="B63" s="263"/>
      <c r="C63" s="264">
        <v>2360</v>
      </c>
      <c r="D63" s="268" t="s">
        <v>204</v>
      </c>
      <c r="E63" s="269">
        <v>78000</v>
      </c>
      <c r="F63" s="693">
        <v>3000</v>
      </c>
      <c r="G63" s="693">
        <f>E63+F63</f>
        <v>81000</v>
      </c>
    </row>
    <row r="64" spans="1:7" x14ac:dyDescent="0.25">
      <c r="A64" s="795">
        <v>801</v>
      </c>
      <c r="B64" s="203"/>
      <c r="C64" s="270"/>
      <c r="D64" s="245" t="s">
        <v>130</v>
      </c>
      <c r="E64" s="204">
        <f>E65</f>
        <v>283932.21999999997</v>
      </c>
      <c r="F64" s="204">
        <f t="shared" ref="F64:G64" si="30">F65</f>
        <v>0</v>
      </c>
      <c r="G64" s="741">
        <f t="shared" si="30"/>
        <v>283932.21999999997</v>
      </c>
    </row>
    <row r="65" spans="1:7" x14ac:dyDescent="0.25">
      <c r="A65" s="796"/>
      <c r="B65" s="271">
        <v>80195</v>
      </c>
      <c r="C65" s="247"/>
      <c r="D65" s="267" t="s">
        <v>205</v>
      </c>
      <c r="E65" s="214">
        <f>E66+E67+E68</f>
        <v>283932.21999999997</v>
      </c>
      <c r="F65" s="214">
        <f t="shared" ref="F65:G65" si="31">F66+F67+F68</f>
        <v>0</v>
      </c>
      <c r="G65" s="206">
        <f t="shared" si="31"/>
        <v>283932.21999999997</v>
      </c>
    </row>
    <row r="66" spans="1:7" ht="108" x14ac:dyDescent="0.25">
      <c r="A66" s="796"/>
      <c r="B66" s="272"/>
      <c r="C66" s="258">
        <v>2007</v>
      </c>
      <c r="D66" s="253" t="s">
        <v>206</v>
      </c>
      <c r="E66" s="273">
        <v>219902.2</v>
      </c>
      <c r="F66" s="266"/>
      <c r="G66" s="266">
        <f>E66+F66</f>
        <v>219902.2</v>
      </c>
    </row>
    <row r="67" spans="1:7" ht="108" x14ac:dyDescent="0.25">
      <c r="A67" s="796"/>
      <c r="B67" s="272"/>
      <c r="C67" s="258">
        <v>2009</v>
      </c>
      <c r="D67" s="253" t="s">
        <v>206</v>
      </c>
      <c r="E67" s="273">
        <v>37530.019999999997</v>
      </c>
      <c r="F67" s="266"/>
      <c r="G67" s="266">
        <f t="shared" ref="G67:G68" si="32">E67+F67</f>
        <v>37530.019999999997</v>
      </c>
    </row>
    <row r="68" spans="1:7" ht="84" x14ac:dyDescent="0.25">
      <c r="A68" s="797"/>
      <c r="B68" s="274"/>
      <c r="C68" s="258">
        <v>2360</v>
      </c>
      <c r="D68" s="253" t="s">
        <v>204</v>
      </c>
      <c r="E68" s="273">
        <v>26500</v>
      </c>
      <c r="F68" s="266"/>
      <c r="G68" s="266">
        <f t="shared" si="32"/>
        <v>26500</v>
      </c>
    </row>
    <row r="69" spans="1:7" s="183" customFormat="1" ht="12" x14ac:dyDescent="0.25">
      <c r="A69" s="798">
        <v>851</v>
      </c>
      <c r="B69" s="275"/>
      <c r="C69" s="768"/>
      <c r="D69" s="769" t="s">
        <v>176</v>
      </c>
      <c r="E69" s="761">
        <f>E70+E72</f>
        <v>58000</v>
      </c>
      <c r="F69" s="761">
        <f t="shared" ref="F69:G69" si="33">F70+F72</f>
        <v>0</v>
      </c>
      <c r="G69" s="762">
        <f t="shared" si="33"/>
        <v>58000</v>
      </c>
    </row>
    <row r="70" spans="1:7" s="183" customFormat="1" ht="12" x14ac:dyDescent="0.25">
      <c r="A70" s="799"/>
      <c r="B70" s="770">
        <v>85154</v>
      </c>
      <c r="C70" s="185"/>
      <c r="D70" s="186" t="s">
        <v>177</v>
      </c>
      <c r="E70" s="187">
        <f>E71</f>
        <v>48000</v>
      </c>
      <c r="F70" s="187">
        <f t="shared" ref="F70:G70" si="34">F71</f>
        <v>0</v>
      </c>
      <c r="G70" s="738">
        <f t="shared" si="34"/>
        <v>48000</v>
      </c>
    </row>
    <row r="71" spans="1:7" s="183" customFormat="1" ht="84" x14ac:dyDescent="0.25">
      <c r="A71" s="800"/>
      <c r="B71" s="752"/>
      <c r="C71" s="276">
        <v>2360</v>
      </c>
      <c r="D71" s="268" t="s">
        <v>204</v>
      </c>
      <c r="E71" s="199">
        <v>48000</v>
      </c>
      <c r="F71" s="192"/>
      <c r="G71" s="192">
        <f>E71+F71</f>
        <v>48000</v>
      </c>
    </row>
    <row r="72" spans="1:7" s="183" customFormat="1" ht="12" x14ac:dyDescent="0.25">
      <c r="A72" s="801"/>
      <c r="B72" s="247">
        <v>85195</v>
      </c>
      <c r="C72" s="248"/>
      <c r="D72" s="267" t="s">
        <v>205</v>
      </c>
      <c r="E72" s="250">
        <f>E73</f>
        <v>10000</v>
      </c>
      <c r="F72" s="250">
        <f t="shared" ref="F72:G72" si="35">F73</f>
        <v>0</v>
      </c>
      <c r="G72" s="318">
        <f t="shared" si="35"/>
        <v>10000</v>
      </c>
    </row>
    <row r="73" spans="1:7" s="183" customFormat="1" ht="84" x14ac:dyDescent="0.25">
      <c r="A73" s="801"/>
      <c r="B73" s="802"/>
      <c r="C73" s="277">
        <v>2360</v>
      </c>
      <c r="D73" s="803" t="s">
        <v>204</v>
      </c>
      <c r="E73" s="804">
        <v>10000</v>
      </c>
      <c r="F73" s="231"/>
      <c r="G73" s="231">
        <f>E73+F73</f>
        <v>10000</v>
      </c>
    </row>
    <row r="74" spans="1:7" s="183" customFormat="1" ht="24" x14ac:dyDescent="0.25">
      <c r="A74" s="270">
        <v>853</v>
      </c>
      <c r="B74" s="278"/>
      <c r="C74" s="279"/>
      <c r="D74" s="245" t="s">
        <v>207</v>
      </c>
      <c r="E74" s="280">
        <f>E75</f>
        <v>4600</v>
      </c>
      <c r="F74" s="280">
        <f t="shared" ref="F74:G75" si="36">F75</f>
        <v>0</v>
      </c>
      <c r="G74" s="316">
        <f t="shared" si="36"/>
        <v>4600</v>
      </c>
    </row>
    <row r="75" spans="1:7" s="183" customFormat="1" ht="12" x14ac:dyDescent="0.25">
      <c r="A75" s="923"/>
      <c r="B75" s="247">
        <v>85395</v>
      </c>
      <c r="C75" s="248"/>
      <c r="D75" s="267" t="s">
        <v>205</v>
      </c>
      <c r="E75" s="250">
        <f>E76</f>
        <v>4600</v>
      </c>
      <c r="F75" s="250">
        <f t="shared" si="36"/>
        <v>0</v>
      </c>
      <c r="G75" s="318">
        <f t="shared" si="36"/>
        <v>4600</v>
      </c>
    </row>
    <row r="76" spans="1:7" s="183" customFormat="1" ht="84" x14ac:dyDescent="0.25">
      <c r="A76" s="924"/>
      <c r="B76" s="251"/>
      <c r="C76" s="276">
        <v>2360</v>
      </c>
      <c r="D76" s="268" t="s">
        <v>204</v>
      </c>
      <c r="E76" s="254">
        <v>4600</v>
      </c>
      <c r="F76" s="192"/>
      <c r="G76" s="192">
        <f>E76+F76</f>
        <v>4600</v>
      </c>
    </row>
    <row r="77" spans="1:7" s="183" customFormat="1" ht="24" x14ac:dyDescent="0.25">
      <c r="A77" s="805">
        <v>921</v>
      </c>
      <c r="B77" s="281"/>
      <c r="C77" s="282"/>
      <c r="D77" s="283" t="s">
        <v>163</v>
      </c>
      <c r="E77" s="284">
        <f>E80+E78</f>
        <v>108400</v>
      </c>
      <c r="F77" s="284">
        <f t="shared" ref="F77:G77" si="37">F80+F78</f>
        <v>0</v>
      </c>
      <c r="G77" s="771">
        <f t="shared" si="37"/>
        <v>108400</v>
      </c>
    </row>
    <row r="78" spans="1:7" s="183" customFormat="1" ht="12" x14ac:dyDescent="0.25">
      <c r="A78" s="806"/>
      <c r="B78" s="285">
        <v>92105</v>
      </c>
      <c r="C78" s="286"/>
      <c r="D78" s="287" t="s">
        <v>208</v>
      </c>
      <c r="E78" s="288">
        <f>E79</f>
        <v>8400</v>
      </c>
      <c r="F78" s="288">
        <f t="shared" ref="F78:G78" si="38">F79</f>
        <v>0</v>
      </c>
      <c r="G78" s="772">
        <f t="shared" si="38"/>
        <v>8400</v>
      </c>
    </row>
    <row r="79" spans="1:7" s="183" customFormat="1" ht="84" x14ac:dyDescent="0.25">
      <c r="A79" s="807"/>
      <c r="B79" s="289"/>
      <c r="C79" s="189">
        <v>2360</v>
      </c>
      <c r="D79" s="190" t="s">
        <v>204</v>
      </c>
      <c r="E79" s="290">
        <v>8400</v>
      </c>
      <c r="F79" s="192"/>
      <c r="G79" s="192">
        <f>E79+F79</f>
        <v>8400</v>
      </c>
    </row>
    <row r="80" spans="1:7" s="183" customFormat="1" ht="24" x14ac:dyDescent="0.25">
      <c r="A80" s="807"/>
      <c r="B80" s="291">
        <v>92120</v>
      </c>
      <c r="C80" s="292"/>
      <c r="D80" s="293" t="s">
        <v>209</v>
      </c>
      <c r="E80" s="288">
        <f>E81</f>
        <v>100000</v>
      </c>
      <c r="F80" s="288">
        <f t="shared" ref="F80:G80" si="39">F81</f>
        <v>0</v>
      </c>
      <c r="G80" s="772">
        <f t="shared" si="39"/>
        <v>100000</v>
      </c>
    </row>
    <row r="81" spans="1:7" s="183" customFormat="1" ht="73.5" customHeight="1" x14ac:dyDescent="0.25">
      <c r="A81" s="808"/>
      <c r="B81" s="752"/>
      <c r="C81" s="277">
        <v>2720</v>
      </c>
      <c r="D81" s="803" t="s">
        <v>210</v>
      </c>
      <c r="E81" s="809">
        <v>100000</v>
      </c>
      <c r="F81" s="192"/>
      <c r="G81" s="192">
        <f>E81+F81</f>
        <v>100000</v>
      </c>
    </row>
    <row r="82" spans="1:7" s="183" customFormat="1" ht="12" x14ac:dyDescent="0.25">
      <c r="A82" s="782">
        <v>926</v>
      </c>
      <c r="B82" s="294"/>
      <c r="C82" s="295"/>
      <c r="D82" s="296" t="s">
        <v>211</v>
      </c>
      <c r="E82" s="297">
        <f>E83</f>
        <v>170000</v>
      </c>
      <c r="F82" s="297">
        <f t="shared" ref="F82:G83" si="40">F83</f>
        <v>0</v>
      </c>
      <c r="G82" s="773">
        <f t="shared" si="40"/>
        <v>170000</v>
      </c>
    </row>
    <row r="83" spans="1:7" s="183" customFormat="1" ht="12" x14ac:dyDescent="0.25">
      <c r="A83" s="787"/>
      <c r="B83" s="770">
        <v>92695</v>
      </c>
      <c r="C83" s="774"/>
      <c r="D83" s="775" t="s">
        <v>205</v>
      </c>
      <c r="E83" s="776">
        <f>E84</f>
        <v>170000</v>
      </c>
      <c r="F83" s="776">
        <f t="shared" si="40"/>
        <v>0</v>
      </c>
      <c r="G83" s="777">
        <f t="shared" si="40"/>
        <v>170000</v>
      </c>
    </row>
    <row r="84" spans="1:7" s="183" customFormat="1" ht="84.75" thickBot="1" x14ac:dyDescent="0.3">
      <c r="A84" s="810"/>
      <c r="B84" s="298"/>
      <c r="C84" s="189">
        <v>2360</v>
      </c>
      <c r="D84" s="190" t="s">
        <v>204</v>
      </c>
      <c r="E84" s="191">
        <v>170000</v>
      </c>
      <c r="F84" s="192"/>
      <c r="G84" s="192">
        <f>E84+F84</f>
        <v>170000</v>
      </c>
    </row>
    <row r="85" spans="1:7" ht="18" customHeight="1" thickBot="1" x14ac:dyDescent="0.3">
      <c r="A85" s="925" t="s">
        <v>121</v>
      </c>
      <c r="B85" s="926"/>
      <c r="C85" s="926"/>
      <c r="D85" s="927"/>
      <c r="E85" s="299">
        <f>E43+E8</f>
        <v>6799642.5700000003</v>
      </c>
      <c r="F85" s="299">
        <f>F43+F8</f>
        <v>330000</v>
      </c>
      <c r="G85" s="778">
        <f>G43+G8</f>
        <v>7129642.5699999994</v>
      </c>
    </row>
    <row r="86" spans="1:7" ht="45" customHeight="1" x14ac:dyDescent="0.25">
      <c r="A86" s="907" t="s">
        <v>212</v>
      </c>
      <c r="B86" s="907"/>
      <c r="C86" s="907"/>
      <c r="D86" s="907"/>
      <c r="E86" s="907"/>
      <c r="F86" s="907"/>
      <c r="G86" s="907"/>
    </row>
    <row r="87" spans="1:7" ht="57.75" customHeight="1" x14ac:dyDescent="0.25">
      <c r="A87" s="811" t="s">
        <v>123</v>
      </c>
      <c r="B87" s="300" t="s">
        <v>5</v>
      </c>
      <c r="C87" s="301" t="s">
        <v>124</v>
      </c>
      <c r="D87" s="302" t="s">
        <v>157</v>
      </c>
      <c r="E87" s="303" t="s">
        <v>213</v>
      </c>
      <c r="F87" s="304" t="s">
        <v>9</v>
      </c>
      <c r="G87" s="305" t="s">
        <v>129</v>
      </c>
    </row>
    <row r="88" spans="1:7" s="177" customFormat="1" ht="30.75" customHeight="1" thickBot="1" x14ac:dyDescent="0.3">
      <c r="A88" s="780" t="s">
        <v>159</v>
      </c>
      <c r="B88" s="897" t="s">
        <v>160</v>
      </c>
      <c r="C88" s="897"/>
      <c r="D88" s="897"/>
      <c r="E88" s="306">
        <f>E89</f>
        <v>492488.64</v>
      </c>
      <c r="F88" s="306">
        <f t="shared" ref="F88:G88" si="41">F89</f>
        <v>0</v>
      </c>
      <c r="G88" s="812">
        <f t="shared" si="41"/>
        <v>492488.64</v>
      </c>
    </row>
    <row r="89" spans="1:7" ht="21" customHeight="1" x14ac:dyDescent="0.25">
      <c r="A89" s="813" t="s">
        <v>191</v>
      </c>
      <c r="B89" s="931" t="s">
        <v>169</v>
      </c>
      <c r="C89" s="931"/>
      <c r="D89" s="931"/>
      <c r="E89" s="307">
        <f>E97+E91+E94</f>
        <v>492488.64</v>
      </c>
      <c r="F89" s="307">
        <f>F97+F91+F94</f>
        <v>0</v>
      </c>
      <c r="G89" s="308">
        <f>G97+G91+G94</f>
        <v>492488.64</v>
      </c>
    </row>
    <row r="90" spans="1:7" ht="72" hidden="1" x14ac:dyDescent="0.25">
      <c r="A90" s="796"/>
      <c r="B90" s="309"/>
      <c r="C90" s="310">
        <v>6239</v>
      </c>
      <c r="D90" s="311" t="s">
        <v>214</v>
      </c>
      <c r="E90" s="814">
        <v>0</v>
      </c>
      <c r="F90" s="312"/>
      <c r="G90" s="312"/>
    </row>
    <row r="91" spans="1:7" s="183" customFormat="1" ht="12" x14ac:dyDescent="0.25">
      <c r="A91" s="788">
        <v>600</v>
      </c>
      <c r="B91" s="815"/>
      <c r="C91" s="313"/>
      <c r="D91" s="816" t="s">
        <v>215</v>
      </c>
      <c r="E91" s="817">
        <f>E92</f>
        <v>234000</v>
      </c>
      <c r="F91" s="817">
        <f t="shared" ref="F91:G92" si="42">F92</f>
        <v>0</v>
      </c>
      <c r="G91" s="818">
        <f t="shared" si="42"/>
        <v>234000</v>
      </c>
    </row>
    <row r="92" spans="1:7" s="183" customFormat="1" ht="12" x14ac:dyDescent="0.25">
      <c r="A92" s="932"/>
      <c r="B92" s="240">
        <v>60014</v>
      </c>
      <c r="C92" s="241"/>
      <c r="D92" s="226" t="s">
        <v>216</v>
      </c>
      <c r="E92" s="227">
        <f>E93</f>
        <v>234000</v>
      </c>
      <c r="F92" s="227">
        <f t="shared" si="42"/>
        <v>0</v>
      </c>
      <c r="G92" s="314">
        <f t="shared" si="42"/>
        <v>234000</v>
      </c>
    </row>
    <row r="93" spans="1:7" s="183" customFormat="1" ht="60" x14ac:dyDescent="0.25">
      <c r="A93" s="893"/>
      <c r="B93" s="251"/>
      <c r="C93" s="252">
        <v>6300</v>
      </c>
      <c r="D93" s="253" t="s">
        <v>172</v>
      </c>
      <c r="E93" s="254">
        <v>234000</v>
      </c>
      <c r="F93" s="192"/>
      <c r="G93" s="192">
        <f>E93+F93</f>
        <v>234000</v>
      </c>
    </row>
    <row r="94" spans="1:7" s="183" customFormat="1" ht="12" x14ac:dyDescent="0.25">
      <c r="A94" s="315">
        <v>851</v>
      </c>
      <c r="B94" s="243"/>
      <c r="C94" s="244"/>
      <c r="D94" s="245" t="s">
        <v>176</v>
      </c>
      <c r="E94" s="316">
        <f>E95</f>
        <v>25000</v>
      </c>
      <c r="F94" s="316">
        <f t="shared" ref="F94:G94" si="43">F95</f>
        <v>0</v>
      </c>
      <c r="G94" s="316">
        <f t="shared" si="43"/>
        <v>25000</v>
      </c>
    </row>
    <row r="95" spans="1:7" s="183" customFormat="1" ht="12" x14ac:dyDescent="0.25">
      <c r="A95" s="819"/>
      <c r="B95" s="317">
        <v>85111</v>
      </c>
      <c r="C95" s="248"/>
      <c r="D95" s="267" t="s">
        <v>217</v>
      </c>
      <c r="E95" s="318">
        <f t="shared" ref="E95:G95" si="44">E96</f>
        <v>25000</v>
      </c>
      <c r="F95" s="319">
        <f t="shared" si="44"/>
        <v>0</v>
      </c>
      <c r="G95" s="319">
        <f t="shared" si="44"/>
        <v>25000</v>
      </c>
    </row>
    <row r="96" spans="1:7" s="183" customFormat="1" ht="60" x14ac:dyDescent="0.25">
      <c r="A96" s="820"/>
      <c r="B96" s="251"/>
      <c r="C96" s="252">
        <v>6220</v>
      </c>
      <c r="D96" s="253" t="s">
        <v>218</v>
      </c>
      <c r="E96" s="320">
        <v>25000</v>
      </c>
      <c r="F96" s="192"/>
      <c r="G96" s="192">
        <f>E96+F96</f>
        <v>25000</v>
      </c>
    </row>
    <row r="97" spans="1:7" s="183" customFormat="1" ht="24" x14ac:dyDescent="0.25">
      <c r="A97" s="699">
        <v>900</v>
      </c>
      <c r="B97" s="275"/>
      <c r="C97" s="700"/>
      <c r="D97" s="701" t="s">
        <v>179</v>
      </c>
      <c r="E97" s="702">
        <f>E98</f>
        <v>233488.64000000001</v>
      </c>
      <c r="F97" s="702">
        <f t="shared" ref="F97:G98" si="45">F98</f>
        <v>0</v>
      </c>
      <c r="G97" s="702">
        <f t="shared" si="45"/>
        <v>233488.64000000001</v>
      </c>
    </row>
    <row r="98" spans="1:7" s="183" customFormat="1" ht="12" x14ac:dyDescent="0.25">
      <c r="A98" s="821"/>
      <c r="B98" s="694">
        <v>90013</v>
      </c>
      <c r="C98" s="695"/>
      <c r="D98" s="696" t="s">
        <v>182</v>
      </c>
      <c r="E98" s="697">
        <f>E99</f>
        <v>233488.64000000001</v>
      </c>
      <c r="F98" s="697">
        <f t="shared" si="45"/>
        <v>0</v>
      </c>
      <c r="G98" s="698">
        <f t="shared" si="45"/>
        <v>233488.64000000001</v>
      </c>
    </row>
    <row r="99" spans="1:7" s="183" customFormat="1" ht="60.75" thickBot="1" x14ac:dyDescent="0.3">
      <c r="A99" s="335"/>
      <c r="B99" s="321"/>
      <c r="C99" s="322">
        <v>6300</v>
      </c>
      <c r="D99" s="323" t="s">
        <v>172</v>
      </c>
      <c r="E99" s="324">
        <v>233488.64000000001</v>
      </c>
      <c r="F99" s="192"/>
      <c r="G99" s="192">
        <f>E99+F99</f>
        <v>233488.64000000001</v>
      </c>
    </row>
    <row r="100" spans="1:7" s="183" customFormat="1" ht="30" customHeight="1" thickBot="1" x14ac:dyDescent="0.3">
      <c r="A100" s="325" t="s">
        <v>189</v>
      </c>
      <c r="B100" s="933" t="s">
        <v>190</v>
      </c>
      <c r="C100" s="933"/>
      <c r="D100" s="933"/>
      <c r="E100" s="326">
        <f>E101</f>
        <v>132000</v>
      </c>
      <c r="F100" s="326">
        <f t="shared" ref="F100:G101" si="46">F101</f>
        <v>21000</v>
      </c>
      <c r="G100" s="327">
        <f t="shared" si="46"/>
        <v>153000</v>
      </c>
    </row>
    <row r="101" spans="1:7" s="183" customFormat="1" ht="18.75" customHeight="1" x14ac:dyDescent="0.25">
      <c r="A101" s="822" t="s">
        <v>191</v>
      </c>
      <c r="B101" s="934" t="s">
        <v>169</v>
      </c>
      <c r="C101" s="934"/>
      <c r="D101" s="934"/>
      <c r="E101" s="328">
        <f>E102</f>
        <v>132000</v>
      </c>
      <c r="F101" s="328">
        <f t="shared" si="46"/>
        <v>21000</v>
      </c>
      <c r="G101" s="329">
        <f t="shared" si="46"/>
        <v>153000</v>
      </c>
    </row>
    <row r="102" spans="1:7" s="183" customFormat="1" ht="24" x14ac:dyDescent="0.25">
      <c r="A102" s="330">
        <v>900</v>
      </c>
      <c r="B102" s="330"/>
      <c r="C102" s="331"/>
      <c r="D102" s="270" t="s">
        <v>219</v>
      </c>
      <c r="E102" s="246">
        <f>E103+E105</f>
        <v>132000</v>
      </c>
      <c r="F102" s="246">
        <f t="shared" ref="F102:G102" si="47">F103+F105</f>
        <v>21000</v>
      </c>
      <c r="G102" s="332">
        <f t="shared" si="47"/>
        <v>153000</v>
      </c>
    </row>
    <row r="103" spans="1:7" s="183" customFormat="1" ht="24" x14ac:dyDescent="0.25">
      <c r="A103" s="333"/>
      <c r="B103" s="334">
        <v>90001</v>
      </c>
      <c r="C103" s="334"/>
      <c r="D103" s="212" t="s">
        <v>220</v>
      </c>
      <c r="E103" s="250">
        <f>E104</f>
        <v>51000</v>
      </c>
      <c r="F103" s="250">
        <f t="shared" ref="F103:G103" si="48">F104</f>
        <v>21000</v>
      </c>
      <c r="G103" s="318">
        <f t="shared" si="48"/>
        <v>72000</v>
      </c>
    </row>
    <row r="104" spans="1:7" s="183" customFormat="1" ht="72" x14ac:dyDescent="0.25">
      <c r="A104" s="335"/>
      <c r="B104" s="251"/>
      <c r="C104" s="336">
        <v>6230</v>
      </c>
      <c r="D104" s="337" t="s">
        <v>221</v>
      </c>
      <c r="E104" s="254">
        <v>51000</v>
      </c>
      <c r="F104" s="192">
        <v>21000</v>
      </c>
      <c r="G104" s="192">
        <f>E104+F104</f>
        <v>72000</v>
      </c>
    </row>
    <row r="105" spans="1:7" s="183" customFormat="1" ht="24" x14ac:dyDescent="0.25">
      <c r="A105" s="335"/>
      <c r="B105" s="334">
        <v>90005</v>
      </c>
      <c r="C105" s="334"/>
      <c r="D105" s="212" t="s">
        <v>222</v>
      </c>
      <c r="E105" s="250">
        <f>E106</f>
        <v>81000</v>
      </c>
      <c r="F105" s="250">
        <f t="shared" ref="F105:G105" si="49">F106</f>
        <v>0</v>
      </c>
      <c r="G105" s="318">
        <f t="shared" si="49"/>
        <v>81000</v>
      </c>
    </row>
    <row r="106" spans="1:7" s="183" customFormat="1" ht="72" x14ac:dyDescent="0.25">
      <c r="A106" s="335"/>
      <c r="B106" s="321"/>
      <c r="C106" s="338">
        <v>6230</v>
      </c>
      <c r="D106" s="339" t="s">
        <v>221</v>
      </c>
      <c r="E106" s="254">
        <v>81000</v>
      </c>
      <c r="F106" s="192"/>
      <c r="G106" s="192">
        <f>E106+F106</f>
        <v>81000</v>
      </c>
    </row>
    <row r="107" spans="1:7" ht="30" customHeight="1" x14ac:dyDescent="0.25">
      <c r="A107" s="935" t="s">
        <v>121</v>
      </c>
      <c r="B107" s="936"/>
      <c r="C107" s="936"/>
      <c r="D107" s="937"/>
      <c r="E107" s="823">
        <f>E88+E100</f>
        <v>624488.64</v>
      </c>
      <c r="F107" s="823">
        <f>F88+F100</f>
        <v>21000</v>
      </c>
      <c r="G107" s="824">
        <f>G88+G100</f>
        <v>645488.64000000001</v>
      </c>
    </row>
    <row r="108" spans="1:7" ht="24" customHeight="1" x14ac:dyDescent="0.25">
      <c r="A108" s="928" t="s">
        <v>223</v>
      </c>
      <c r="B108" s="929"/>
      <c r="C108" s="929"/>
      <c r="D108" s="930"/>
      <c r="E108" s="340">
        <f>E107+E85</f>
        <v>7424131.21</v>
      </c>
      <c r="F108" s="340">
        <f>F107+F85</f>
        <v>351000</v>
      </c>
      <c r="G108" s="341">
        <f>G107+G85</f>
        <v>7775131.209999999</v>
      </c>
    </row>
  </sheetData>
  <sheetProtection selectLockedCells="1" selectUnlockedCells="1"/>
  <mergeCells count="31">
    <mergeCell ref="A108:D108"/>
    <mergeCell ref="B88:D88"/>
    <mergeCell ref="B89:D89"/>
    <mergeCell ref="A92:A93"/>
    <mergeCell ref="B100:D100"/>
    <mergeCell ref="B101:D101"/>
    <mergeCell ref="A107:D107"/>
    <mergeCell ref="A86:G86"/>
    <mergeCell ref="B36:D36"/>
    <mergeCell ref="A38:A39"/>
    <mergeCell ref="B43:D43"/>
    <mergeCell ref="B44:D44"/>
    <mergeCell ref="A46:A51"/>
    <mergeCell ref="B52:D52"/>
    <mergeCell ref="A54:A55"/>
    <mergeCell ref="A57:A58"/>
    <mergeCell ref="A60:A63"/>
    <mergeCell ref="A75:A76"/>
    <mergeCell ref="A85:D85"/>
    <mergeCell ref="A32:A35"/>
    <mergeCell ref="E1:G1"/>
    <mergeCell ref="E2:G2"/>
    <mergeCell ref="E3:G3"/>
    <mergeCell ref="A5:G5"/>
    <mergeCell ref="A6:E6"/>
    <mergeCell ref="B8:D8"/>
    <mergeCell ref="B9:D9"/>
    <mergeCell ref="A11:A16"/>
    <mergeCell ref="B17:D17"/>
    <mergeCell ref="A19:A20"/>
    <mergeCell ref="A24:A27"/>
  </mergeCells>
  <pageMargins left="1.1811023622047245" right="0" top="0.27559055118110237" bottom="0.55118110236220474" header="0.11811023622047245" footer="0.19685039370078741"/>
  <pageSetup paperSize="9" orientation="portrait" useFirstPageNumber="1" r:id="rId1"/>
  <headerFooter alignWithMargins="0"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topLeftCell="A166" zoomScaleNormal="100" workbookViewId="0">
      <selection activeCell="F3" sqref="F3"/>
    </sheetView>
  </sheetViews>
  <sheetFormatPr defaultColWidth="11.42578125" defaultRowHeight="12.75" x14ac:dyDescent="0.2"/>
  <cols>
    <col min="1" max="1" width="5.7109375" style="342" customWidth="1"/>
    <col min="2" max="2" width="7" style="342" customWidth="1"/>
    <col min="3" max="3" width="7.42578125" style="342" customWidth="1"/>
    <col min="4" max="4" width="11.42578125" style="342" customWidth="1"/>
    <col min="5" max="5" width="30" style="342" customWidth="1"/>
    <col min="6" max="6" width="13.5703125" style="499" customWidth="1"/>
    <col min="7" max="7" width="12" style="344" customWidth="1"/>
    <col min="8" max="8" width="12.28515625" style="344" customWidth="1"/>
    <col min="9" max="144" width="11.5703125" style="344" customWidth="1"/>
    <col min="145" max="149" width="11.42578125" style="344"/>
    <col min="150" max="150" width="5.7109375" style="344" customWidth="1"/>
    <col min="151" max="151" width="7" style="344" customWidth="1"/>
    <col min="152" max="152" width="7.42578125" style="344" customWidth="1"/>
    <col min="153" max="153" width="13" style="344" customWidth="1"/>
    <col min="154" max="154" width="48.5703125" style="344" customWidth="1"/>
    <col min="155" max="155" width="13.5703125" style="344" customWidth="1"/>
    <col min="156" max="400" width="11.5703125" style="344" customWidth="1"/>
    <col min="401" max="405" width="11.42578125" style="344"/>
    <col min="406" max="406" width="5.7109375" style="344" customWidth="1"/>
    <col min="407" max="407" width="7" style="344" customWidth="1"/>
    <col min="408" max="408" width="7.42578125" style="344" customWidth="1"/>
    <col min="409" max="409" width="13" style="344" customWidth="1"/>
    <col min="410" max="410" width="48.5703125" style="344" customWidth="1"/>
    <col min="411" max="411" width="13.5703125" style="344" customWidth="1"/>
    <col min="412" max="656" width="11.5703125" style="344" customWidth="1"/>
    <col min="657" max="661" width="11.42578125" style="344"/>
    <col min="662" max="662" width="5.7109375" style="344" customWidth="1"/>
    <col min="663" max="663" width="7" style="344" customWidth="1"/>
    <col min="664" max="664" width="7.42578125" style="344" customWidth="1"/>
    <col min="665" max="665" width="13" style="344" customWidth="1"/>
    <col min="666" max="666" width="48.5703125" style="344" customWidth="1"/>
    <col min="667" max="667" width="13.5703125" style="344" customWidth="1"/>
    <col min="668" max="912" width="11.5703125" style="344" customWidth="1"/>
    <col min="913" max="917" width="11.42578125" style="344"/>
    <col min="918" max="918" width="5.7109375" style="344" customWidth="1"/>
    <col min="919" max="919" width="7" style="344" customWidth="1"/>
    <col min="920" max="920" width="7.42578125" style="344" customWidth="1"/>
    <col min="921" max="921" width="13" style="344" customWidth="1"/>
    <col min="922" max="922" width="48.5703125" style="344" customWidth="1"/>
    <col min="923" max="923" width="13.5703125" style="344" customWidth="1"/>
    <col min="924" max="1168" width="11.5703125" style="344" customWidth="1"/>
    <col min="1169" max="1173" width="11.42578125" style="344"/>
    <col min="1174" max="1174" width="5.7109375" style="344" customWidth="1"/>
    <col min="1175" max="1175" width="7" style="344" customWidth="1"/>
    <col min="1176" max="1176" width="7.42578125" style="344" customWidth="1"/>
    <col min="1177" max="1177" width="13" style="344" customWidth="1"/>
    <col min="1178" max="1178" width="48.5703125" style="344" customWidth="1"/>
    <col min="1179" max="1179" width="13.5703125" style="344" customWidth="1"/>
    <col min="1180" max="1424" width="11.5703125" style="344" customWidth="1"/>
    <col min="1425" max="1429" width="11.42578125" style="344"/>
    <col min="1430" max="1430" width="5.7109375" style="344" customWidth="1"/>
    <col min="1431" max="1431" width="7" style="344" customWidth="1"/>
    <col min="1432" max="1432" width="7.42578125" style="344" customWidth="1"/>
    <col min="1433" max="1433" width="13" style="344" customWidth="1"/>
    <col min="1434" max="1434" width="48.5703125" style="344" customWidth="1"/>
    <col min="1435" max="1435" width="13.5703125" style="344" customWidth="1"/>
    <col min="1436" max="1680" width="11.5703125" style="344" customWidth="1"/>
    <col min="1681" max="1685" width="11.42578125" style="344"/>
    <col min="1686" max="1686" width="5.7109375" style="344" customWidth="1"/>
    <col min="1687" max="1687" width="7" style="344" customWidth="1"/>
    <col min="1688" max="1688" width="7.42578125" style="344" customWidth="1"/>
    <col min="1689" max="1689" width="13" style="344" customWidth="1"/>
    <col min="1690" max="1690" width="48.5703125" style="344" customWidth="1"/>
    <col min="1691" max="1691" width="13.5703125" style="344" customWidth="1"/>
    <col min="1692" max="1936" width="11.5703125" style="344" customWidth="1"/>
    <col min="1937" max="1941" width="11.42578125" style="344"/>
    <col min="1942" max="1942" width="5.7109375" style="344" customWidth="1"/>
    <col min="1943" max="1943" width="7" style="344" customWidth="1"/>
    <col min="1944" max="1944" width="7.42578125" style="344" customWidth="1"/>
    <col min="1945" max="1945" width="13" style="344" customWidth="1"/>
    <col min="1946" max="1946" width="48.5703125" style="344" customWidth="1"/>
    <col min="1947" max="1947" width="13.5703125" style="344" customWidth="1"/>
    <col min="1948" max="2192" width="11.5703125" style="344" customWidth="1"/>
    <col min="2193" max="2197" width="11.42578125" style="344"/>
    <col min="2198" max="2198" width="5.7109375" style="344" customWidth="1"/>
    <col min="2199" max="2199" width="7" style="344" customWidth="1"/>
    <col min="2200" max="2200" width="7.42578125" style="344" customWidth="1"/>
    <col min="2201" max="2201" width="13" style="344" customWidth="1"/>
    <col min="2202" max="2202" width="48.5703125" style="344" customWidth="1"/>
    <col min="2203" max="2203" width="13.5703125" style="344" customWidth="1"/>
    <col min="2204" max="2448" width="11.5703125" style="344" customWidth="1"/>
    <col min="2449" max="2453" width="11.42578125" style="344"/>
    <col min="2454" max="2454" width="5.7109375" style="344" customWidth="1"/>
    <col min="2455" max="2455" width="7" style="344" customWidth="1"/>
    <col min="2456" max="2456" width="7.42578125" style="344" customWidth="1"/>
    <col min="2457" max="2457" width="13" style="344" customWidth="1"/>
    <col min="2458" max="2458" width="48.5703125" style="344" customWidth="1"/>
    <col min="2459" max="2459" width="13.5703125" style="344" customWidth="1"/>
    <col min="2460" max="2704" width="11.5703125" style="344" customWidth="1"/>
    <col min="2705" max="2709" width="11.42578125" style="344"/>
    <col min="2710" max="2710" width="5.7109375" style="344" customWidth="1"/>
    <col min="2711" max="2711" width="7" style="344" customWidth="1"/>
    <col min="2712" max="2712" width="7.42578125" style="344" customWidth="1"/>
    <col min="2713" max="2713" width="13" style="344" customWidth="1"/>
    <col min="2714" max="2714" width="48.5703125" style="344" customWidth="1"/>
    <col min="2715" max="2715" width="13.5703125" style="344" customWidth="1"/>
    <col min="2716" max="2960" width="11.5703125" style="344" customWidth="1"/>
    <col min="2961" max="2965" width="11.42578125" style="344"/>
    <col min="2966" max="2966" width="5.7109375" style="344" customWidth="1"/>
    <col min="2967" max="2967" width="7" style="344" customWidth="1"/>
    <col min="2968" max="2968" width="7.42578125" style="344" customWidth="1"/>
    <col min="2969" max="2969" width="13" style="344" customWidth="1"/>
    <col min="2970" max="2970" width="48.5703125" style="344" customWidth="1"/>
    <col min="2971" max="2971" width="13.5703125" style="344" customWidth="1"/>
    <col min="2972" max="3216" width="11.5703125" style="344" customWidth="1"/>
    <col min="3217" max="3221" width="11.42578125" style="344"/>
    <col min="3222" max="3222" width="5.7109375" style="344" customWidth="1"/>
    <col min="3223" max="3223" width="7" style="344" customWidth="1"/>
    <col min="3224" max="3224" width="7.42578125" style="344" customWidth="1"/>
    <col min="3225" max="3225" width="13" style="344" customWidth="1"/>
    <col min="3226" max="3226" width="48.5703125" style="344" customWidth="1"/>
    <col min="3227" max="3227" width="13.5703125" style="344" customWidth="1"/>
    <col min="3228" max="3472" width="11.5703125" style="344" customWidth="1"/>
    <col min="3473" max="3477" width="11.42578125" style="344"/>
    <col min="3478" max="3478" width="5.7109375" style="344" customWidth="1"/>
    <col min="3479" max="3479" width="7" style="344" customWidth="1"/>
    <col min="3480" max="3480" width="7.42578125" style="344" customWidth="1"/>
    <col min="3481" max="3481" width="13" style="344" customWidth="1"/>
    <col min="3482" max="3482" width="48.5703125" style="344" customWidth="1"/>
    <col min="3483" max="3483" width="13.5703125" style="344" customWidth="1"/>
    <col min="3484" max="3728" width="11.5703125" style="344" customWidth="1"/>
    <col min="3729" max="3733" width="11.42578125" style="344"/>
    <col min="3734" max="3734" width="5.7109375" style="344" customWidth="1"/>
    <col min="3735" max="3735" width="7" style="344" customWidth="1"/>
    <col min="3736" max="3736" width="7.42578125" style="344" customWidth="1"/>
    <col min="3737" max="3737" width="13" style="344" customWidth="1"/>
    <col min="3738" max="3738" width="48.5703125" style="344" customWidth="1"/>
    <col min="3739" max="3739" width="13.5703125" style="344" customWidth="1"/>
    <col min="3740" max="3984" width="11.5703125" style="344" customWidth="1"/>
    <col min="3985" max="3989" width="11.42578125" style="344"/>
    <col min="3990" max="3990" width="5.7109375" style="344" customWidth="1"/>
    <col min="3991" max="3991" width="7" style="344" customWidth="1"/>
    <col min="3992" max="3992" width="7.42578125" style="344" customWidth="1"/>
    <col min="3993" max="3993" width="13" style="344" customWidth="1"/>
    <col min="3994" max="3994" width="48.5703125" style="344" customWidth="1"/>
    <col min="3995" max="3995" width="13.5703125" style="344" customWidth="1"/>
    <col min="3996" max="4240" width="11.5703125" style="344" customWidth="1"/>
    <col min="4241" max="4245" width="11.42578125" style="344"/>
    <col min="4246" max="4246" width="5.7109375" style="344" customWidth="1"/>
    <col min="4247" max="4247" width="7" style="344" customWidth="1"/>
    <col min="4248" max="4248" width="7.42578125" style="344" customWidth="1"/>
    <col min="4249" max="4249" width="13" style="344" customWidth="1"/>
    <col min="4250" max="4250" width="48.5703125" style="344" customWidth="1"/>
    <col min="4251" max="4251" width="13.5703125" style="344" customWidth="1"/>
    <col min="4252" max="4496" width="11.5703125" style="344" customWidth="1"/>
    <col min="4497" max="4501" width="11.42578125" style="344"/>
    <col min="4502" max="4502" width="5.7109375" style="344" customWidth="1"/>
    <col min="4503" max="4503" width="7" style="344" customWidth="1"/>
    <col min="4504" max="4504" width="7.42578125" style="344" customWidth="1"/>
    <col min="4505" max="4505" width="13" style="344" customWidth="1"/>
    <col min="4506" max="4506" width="48.5703125" style="344" customWidth="1"/>
    <col min="4507" max="4507" width="13.5703125" style="344" customWidth="1"/>
    <col min="4508" max="4752" width="11.5703125" style="344" customWidth="1"/>
    <col min="4753" max="4757" width="11.42578125" style="344"/>
    <col min="4758" max="4758" width="5.7109375" style="344" customWidth="1"/>
    <col min="4759" max="4759" width="7" style="344" customWidth="1"/>
    <col min="4760" max="4760" width="7.42578125" style="344" customWidth="1"/>
    <col min="4761" max="4761" width="13" style="344" customWidth="1"/>
    <col min="4762" max="4762" width="48.5703125" style="344" customWidth="1"/>
    <col min="4763" max="4763" width="13.5703125" style="344" customWidth="1"/>
    <col min="4764" max="5008" width="11.5703125" style="344" customWidth="1"/>
    <col min="5009" max="5013" width="11.42578125" style="344"/>
    <col min="5014" max="5014" width="5.7109375" style="344" customWidth="1"/>
    <col min="5015" max="5015" width="7" style="344" customWidth="1"/>
    <col min="5016" max="5016" width="7.42578125" style="344" customWidth="1"/>
    <col min="5017" max="5017" width="13" style="344" customWidth="1"/>
    <col min="5018" max="5018" width="48.5703125" style="344" customWidth="1"/>
    <col min="5019" max="5019" width="13.5703125" style="344" customWidth="1"/>
    <col min="5020" max="5264" width="11.5703125" style="344" customWidth="1"/>
    <col min="5265" max="5269" width="11.42578125" style="344"/>
    <col min="5270" max="5270" width="5.7109375" style="344" customWidth="1"/>
    <col min="5271" max="5271" width="7" style="344" customWidth="1"/>
    <col min="5272" max="5272" width="7.42578125" style="344" customWidth="1"/>
    <col min="5273" max="5273" width="13" style="344" customWidth="1"/>
    <col min="5274" max="5274" width="48.5703125" style="344" customWidth="1"/>
    <col min="5275" max="5275" width="13.5703125" style="344" customWidth="1"/>
    <col min="5276" max="5520" width="11.5703125" style="344" customWidth="1"/>
    <col min="5521" max="5525" width="11.42578125" style="344"/>
    <col min="5526" max="5526" width="5.7109375" style="344" customWidth="1"/>
    <col min="5527" max="5527" width="7" style="344" customWidth="1"/>
    <col min="5528" max="5528" width="7.42578125" style="344" customWidth="1"/>
    <col min="5529" max="5529" width="13" style="344" customWidth="1"/>
    <col min="5530" max="5530" width="48.5703125" style="344" customWidth="1"/>
    <col min="5531" max="5531" width="13.5703125" style="344" customWidth="1"/>
    <col min="5532" max="5776" width="11.5703125" style="344" customWidth="1"/>
    <col min="5777" max="5781" width="11.42578125" style="344"/>
    <col min="5782" max="5782" width="5.7109375" style="344" customWidth="1"/>
    <col min="5783" max="5783" width="7" style="344" customWidth="1"/>
    <col min="5784" max="5784" width="7.42578125" style="344" customWidth="1"/>
    <col min="5785" max="5785" width="13" style="344" customWidth="1"/>
    <col min="5786" max="5786" width="48.5703125" style="344" customWidth="1"/>
    <col min="5787" max="5787" width="13.5703125" style="344" customWidth="1"/>
    <col min="5788" max="6032" width="11.5703125" style="344" customWidth="1"/>
    <col min="6033" max="6037" width="11.42578125" style="344"/>
    <col min="6038" max="6038" width="5.7109375" style="344" customWidth="1"/>
    <col min="6039" max="6039" width="7" style="344" customWidth="1"/>
    <col min="6040" max="6040" width="7.42578125" style="344" customWidth="1"/>
    <col min="6041" max="6041" width="13" style="344" customWidth="1"/>
    <col min="6042" max="6042" width="48.5703125" style="344" customWidth="1"/>
    <col min="6043" max="6043" width="13.5703125" style="344" customWidth="1"/>
    <col min="6044" max="6288" width="11.5703125" style="344" customWidth="1"/>
    <col min="6289" max="6293" width="11.42578125" style="344"/>
    <col min="6294" max="6294" width="5.7109375" style="344" customWidth="1"/>
    <col min="6295" max="6295" width="7" style="344" customWidth="1"/>
    <col min="6296" max="6296" width="7.42578125" style="344" customWidth="1"/>
    <col min="6297" max="6297" width="13" style="344" customWidth="1"/>
    <col min="6298" max="6298" width="48.5703125" style="344" customWidth="1"/>
    <col min="6299" max="6299" width="13.5703125" style="344" customWidth="1"/>
    <col min="6300" max="6544" width="11.5703125" style="344" customWidth="1"/>
    <col min="6545" max="6549" width="11.42578125" style="344"/>
    <col min="6550" max="6550" width="5.7109375" style="344" customWidth="1"/>
    <col min="6551" max="6551" width="7" style="344" customWidth="1"/>
    <col min="6552" max="6552" width="7.42578125" style="344" customWidth="1"/>
    <col min="6553" max="6553" width="13" style="344" customWidth="1"/>
    <col min="6554" max="6554" width="48.5703125" style="344" customWidth="1"/>
    <col min="6555" max="6555" width="13.5703125" style="344" customWidth="1"/>
    <col min="6556" max="6800" width="11.5703125" style="344" customWidth="1"/>
    <col min="6801" max="6805" width="11.42578125" style="344"/>
    <col min="6806" max="6806" width="5.7109375" style="344" customWidth="1"/>
    <col min="6807" max="6807" width="7" style="344" customWidth="1"/>
    <col min="6808" max="6808" width="7.42578125" style="344" customWidth="1"/>
    <col min="6809" max="6809" width="13" style="344" customWidth="1"/>
    <col min="6810" max="6810" width="48.5703125" style="344" customWidth="1"/>
    <col min="6811" max="6811" width="13.5703125" style="344" customWidth="1"/>
    <col min="6812" max="7056" width="11.5703125" style="344" customWidth="1"/>
    <col min="7057" max="7061" width="11.42578125" style="344"/>
    <col min="7062" max="7062" width="5.7109375" style="344" customWidth="1"/>
    <col min="7063" max="7063" width="7" style="344" customWidth="1"/>
    <col min="7064" max="7064" width="7.42578125" style="344" customWidth="1"/>
    <col min="7065" max="7065" width="13" style="344" customWidth="1"/>
    <col min="7066" max="7066" width="48.5703125" style="344" customWidth="1"/>
    <col min="7067" max="7067" width="13.5703125" style="344" customWidth="1"/>
    <col min="7068" max="7312" width="11.5703125" style="344" customWidth="1"/>
    <col min="7313" max="7317" width="11.42578125" style="344"/>
    <col min="7318" max="7318" width="5.7109375" style="344" customWidth="1"/>
    <col min="7319" max="7319" width="7" style="344" customWidth="1"/>
    <col min="7320" max="7320" width="7.42578125" style="344" customWidth="1"/>
    <col min="7321" max="7321" width="13" style="344" customWidth="1"/>
    <col min="7322" max="7322" width="48.5703125" style="344" customWidth="1"/>
    <col min="7323" max="7323" width="13.5703125" style="344" customWidth="1"/>
    <col min="7324" max="7568" width="11.5703125" style="344" customWidth="1"/>
    <col min="7569" max="7573" width="11.42578125" style="344"/>
    <col min="7574" max="7574" width="5.7109375" style="344" customWidth="1"/>
    <col min="7575" max="7575" width="7" style="344" customWidth="1"/>
    <col min="7576" max="7576" width="7.42578125" style="344" customWidth="1"/>
    <col min="7577" max="7577" width="13" style="344" customWidth="1"/>
    <col min="7578" max="7578" width="48.5703125" style="344" customWidth="1"/>
    <col min="7579" max="7579" width="13.5703125" style="344" customWidth="1"/>
    <col min="7580" max="7824" width="11.5703125" style="344" customWidth="1"/>
    <col min="7825" max="7829" width="11.42578125" style="344"/>
    <col min="7830" max="7830" width="5.7109375" style="344" customWidth="1"/>
    <col min="7831" max="7831" width="7" style="344" customWidth="1"/>
    <col min="7832" max="7832" width="7.42578125" style="344" customWidth="1"/>
    <col min="7833" max="7833" width="13" style="344" customWidth="1"/>
    <col min="7834" max="7834" width="48.5703125" style="344" customWidth="1"/>
    <col min="7835" max="7835" width="13.5703125" style="344" customWidth="1"/>
    <col min="7836" max="8080" width="11.5703125" style="344" customWidth="1"/>
    <col min="8081" max="8085" width="11.42578125" style="344"/>
    <col min="8086" max="8086" width="5.7109375" style="344" customWidth="1"/>
    <col min="8087" max="8087" width="7" style="344" customWidth="1"/>
    <col min="8088" max="8088" width="7.42578125" style="344" customWidth="1"/>
    <col min="8089" max="8089" width="13" style="344" customWidth="1"/>
    <col min="8090" max="8090" width="48.5703125" style="344" customWidth="1"/>
    <col min="8091" max="8091" width="13.5703125" style="344" customWidth="1"/>
    <col min="8092" max="8336" width="11.5703125" style="344" customWidth="1"/>
    <col min="8337" max="8341" width="11.42578125" style="344"/>
    <col min="8342" max="8342" width="5.7109375" style="344" customWidth="1"/>
    <col min="8343" max="8343" width="7" style="344" customWidth="1"/>
    <col min="8344" max="8344" width="7.42578125" style="344" customWidth="1"/>
    <col min="8345" max="8345" width="13" style="344" customWidth="1"/>
    <col min="8346" max="8346" width="48.5703125" style="344" customWidth="1"/>
    <col min="8347" max="8347" width="13.5703125" style="344" customWidth="1"/>
    <col min="8348" max="8592" width="11.5703125" style="344" customWidth="1"/>
    <col min="8593" max="8597" width="11.42578125" style="344"/>
    <col min="8598" max="8598" width="5.7109375" style="344" customWidth="1"/>
    <col min="8599" max="8599" width="7" style="344" customWidth="1"/>
    <col min="8600" max="8600" width="7.42578125" style="344" customWidth="1"/>
    <col min="8601" max="8601" width="13" style="344" customWidth="1"/>
    <col min="8602" max="8602" width="48.5703125" style="344" customWidth="1"/>
    <col min="8603" max="8603" width="13.5703125" style="344" customWidth="1"/>
    <col min="8604" max="8848" width="11.5703125" style="344" customWidth="1"/>
    <col min="8849" max="8853" width="11.42578125" style="344"/>
    <col min="8854" max="8854" width="5.7109375" style="344" customWidth="1"/>
    <col min="8855" max="8855" width="7" style="344" customWidth="1"/>
    <col min="8856" max="8856" width="7.42578125" style="344" customWidth="1"/>
    <col min="8857" max="8857" width="13" style="344" customWidth="1"/>
    <col min="8858" max="8858" width="48.5703125" style="344" customWidth="1"/>
    <col min="8859" max="8859" width="13.5703125" style="344" customWidth="1"/>
    <col min="8860" max="9104" width="11.5703125" style="344" customWidth="1"/>
    <col min="9105" max="9109" width="11.42578125" style="344"/>
    <col min="9110" max="9110" width="5.7109375" style="344" customWidth="1"/>
    <col min="9111" max="9111" width="7" style="344" customWidth="1"/>
    <col min="9112" max="9112" width="7.42578125" style="344" customWidth="1"/>
    <col min="9113" max="9113" width="13" style="344" customWidth="1"/>
    <col min="9114" max="9114" width="48.5703125" style="344" customWidth="1"/>
    <col min="9115" max="9115" width="13.5703125" style="344" customWidth="1"/>
    <col min="9116" max="9360" width="11.5703125" style="344" customWidth="1"/>
    <col min="9361" max="9365" width="11.42578125" style="344"/>
    <col min="9366" max="9366" width="5.7109375" style="344" customWidth="1"/>
    <col min="9367" max="9367" width="7" style="344" customWidth="1"/>
    <col min="9368" max="9368" width="7.42578125" style="344" customWidth="1"/>
    <col min="9369" max="9369" width="13" style="344" customWidth="1"/>
    <col min="9370" max="9370" width="48.5703125" style="344" customWidth="1"/>
    <col min="9371" max="9371" width="13.5703125" style="344" customWidth="1"/>
    <col min="9372" max="9616" width="11.5703125" style="344" customWidth="1"/>
    <col min="9617" max="9621" width="11.42578125" style="344"/>
    <col min="9622" max="9622" width="5.7109375" style="344" customWidth="1"/>
    <col min="9623" max="9623" width="7" style="344" customWidth="1"/>
    <col min="9624" max="9624" width="7.42578125" style="344" customWidth="1"/>
    <col min="9625" max="9625" width="13" style="344" customWidth="1"/>
    <col min="9626" max="9626" width="48.5703125" style="344" customWidth="1"/>
    <col min="9627" max="9627" width="13.5703125" style="344" customWidth="1"/>
    <col min="9628" max="9872" width="11.5703125" style="344" customWidth="1"/>
    <col min="9873" max="9877" width="11.42578125" style="344"/>
    <col min="9878" max="9878" width="5.7109375" style="344" customWidth="1"/>
    <col min="9879" max="9879" width="7" style="344" customWidth="1"/>
    <col min="9880" max="9880" width="7.42578125" style="344" customWidth="1"/>
    <col min="9881" max="9881" width="13" style="344" customWidth="1"/>
    <col min="9882" max="9882" width="48.5703125" style="344" customWidth="1"/>
    <col min="9883" max="9883" width="13.5703125" style="344" customWidth="1"/>
    <col min="9884" max="10128" width="11.5703125" style="344" customWidth="1"/>
    <col min="10129" max="10133" width="11.42578125" style="344"/>
    <col min="10134" max="10134" width="5.7109375" style="344" customWidth="1"/>
    <col min="10135" max="10135" width="7" style="344" customWidth="1"/>
    <col min="10136" max="10136" width="7.42578125" style="344" customWidth="1"/>
    <col min="10137" max="10137" width="13" style="344" customWidth="1"/>
    <col min="10138" max="10138" width="48.5703125" style="344" customWidth="1"/>
    <col min="10139" max="10139" width="13.5703125" style="344" customWidth="1"/>
    <col min="10140" max="10384" width="11.5703125" style="344" customWidth="1"/>
    <col min="10385" max="10389" width="11.42578125" style="344"/>
    <col min="10390" max="10390" width="5.7109375" style="344" customWidth="1"/>
    <col min="10391" max="10391" width="7" style="344" customWidth="1"/>
    <col min="10392" max="10392" width="7.42578125" style="344" customWidth="1"/>
    <col min="10393" max="10393" width="13" style="344" customWidth="1"/>
    <col min="10394" max="10394" width="48.5703125" style="344" customWidth="1"/>
    <col min="10395" max="10395" width="13.5703125" style="344" customWidth="1"/>
    <col min="10396" max="10640" width="11.5703125" style="344" customWidth="1"/>
    <col min="10641" max="10645" width="11.42578125" style="344"/>
    <col min="10646" max="10646" width="5.7109375" style="344" customWidth="1"/>
    <col min="10647" max="10647" width="7" style="344" customWidth="1"/>
    <col min="10648" max="10648" width="7.42578125" style="344" customWidth="1"/>
    <col min="10649" max="10649" width="13" style="344" customWidth="1"/>
    <col min="10650" max="10650" width="48.5703125" style="344" customWidth="1"/>
    <col min="10651" max="10651" width="13.5703125" style="344" customWidth="1"/>
    <col min="10652" max="10896" width="11.5703125" style="344" customWidth="1"/>
    <col min="10897" max="10901" width="11.42578125" style="344"/>
    <col min="10902" max="10902" width="5.7109375" style="344" customWidth="1"/>
    <col min="10903" max="10903" width="7" style="344" customWidth="1"/>
    <col min="10904" max="10904" width="7.42578125" style="344" customWidth="1"/>
    <col min="10905" max="10905" width="13" style="344" customWidth="1"/>
    <col min="10906" max="10906" width="48.5703125" style="344" customWidth="1"/>
    <col min="10907" max="10907" width="13.5703125" style="344" customWidth="1"/>
    <col min="10908" max="11152" width="11.5703125" style="344" customWidth="1"/>
    <col min="11153" max="11157" width="11.42578125" style="344"/>
    <col min="11158" max="11158" width="5.7109375" style="344" customWidth="1"/>
    <col min="11159" max="11159" width="7" style="344" customWidth="1"/>
    <col min="11160" max="11160" width="7.42578125" style="344" customWidth="1"/>
    <col min="11161" max="11161" width="13" style="344" customWidth="1"/>
    <col min="11162" max="11162" width="48.5703125" style="344" customWidth="1"/>
    <col min="11163" max="11163" width="13.5703125" style="344" customWidth="1"/>
    <col min="11164" max="11408" width="11.5703125" style="344" customWidth="1"/>
    <col min="11409" max="11413" width="11.42578125" style="344"/>
    <col min="11414" max="11414" width="5.7109375" style="344" customWidth="1"/>
    <col min="11415" max="11415" width="7" style="344" customWidth="1"/>
    <col min="11416" max="11416" width="7.42578125" style="344" customWidth="1"/>
    <col min="11417" max="11417" width="13" style="344" customWidth="1"/>
    <col min="11418" max="11418" width="48.5703125" style="344" customWidth="1"/>
    <col min="11419" max="11419" width="13.5703125" style="344" customWidth="1"/>
    <col min="11420" max="11664" width="11.5703125" style="344" customWidth="1"/>
    <col min="11665" max="11669" width="11.42578125" style="344"/>
    <col min="11670" max="11670" width="5.7109375" style="344" customWidth="1"/>
    <col min="11671" max="11671" width="7" style="344" customWidth="1"/>
    <col min="11672" max="11672" width="7.42578125" style="344" customWidth="1"/>
    <col min="11673" max="11673" width="13" style="344" customWidth="1"/>
    <col min="11674" max="11674" width="48.5703125" style="344" customWidth="1"/>
    <col min="11675" max="11675" width="13.5703125" style="344" customWidth="1"/>
    <col min="11676" max="11920" width="11.5703125" style="344" customWidth="1"/>
    <col min="11921" max="11925" width="11.42578125" style="344"/>
    <col min="11926" max="11926" width="5.7109375" style="344" customWidth="1"/>
    <col min="11927" max="11927" width="7" style="344" customWidth="1"/>
    <col min="11928" max="11928" width="7.42578125" style="344" customWidth="1"/>
    <col min="11929" max="11929" width="13" style="344" customWidth="1"/>
    <col min="11930" max="11930" width="48.5703125" style="344" customWidth="1"/>
    <col min="11931" max="11931" width="13.5703125" style="344" customWidth="1"/>
    <col min="11932" max="12176" width="11.5703125" style="344" customWidth="1"/>
    <col min="12177" max="12181" width="11.42578125" style="344"/>
    <col min="12182" max="12182" width="5.7109375" style="344" customWidth="1"/>
    <col min="12183" max="12183" width="7" style="344" customWidth="1"/>
    <col min="12184" max="12184" width="7.42578125" style="344" customWidth="1"/>
    <col min="12185" max="12185" width="13" style="344" customWidth="1"/>
    <col min="12186" max="12186" width="48.5703125" style="344" customWidth="1"/>
    <col min="12187" max="12187" width="13.5703125" style="344" customWidth="1"/>
    <col min="12188" max="12432" width="11.5703125" style="344" customWidth="1"/>
    <col min="12433" max="12437" width="11.42578125" style="344"/>
    <col min="12438" max="12438" width="5.7109375" style="344" customWidth="1"/>
    <col min="12439" max="12439" width="7" style="344" customWidth="1"/>
    <col min="12440" max="12440" width="7.42578125" style="344" customWidth="1"/>
    <col min="12441" max="12441" width="13" style="344" customWidth="1"/>
    <col min="12442" max="12442" width="48.5703125" style="344" customWidth="1"/>
    <col min="12443" max="12443" width="13.5703125" style="344" customWidth="1"/>
    <col min="12444" max="12688" width="11.5703125" style="344" customWidth="1"/>
    <col min="12689" max="12693" width="11.42578125" style="344"/>
    <col min="12694" max="12694" width="5.7109375" style="344" customWidth="1"/>
    <col min="12695" max="12695" width="7" style="344" customWidth="1"/>
    <col min="12696" max="12696" width="7.42578125" style="344" customWidth="1"/>
    <col min="12697" max="12697" width="13" style="344" customWidth="1"/>
    <col min="12698" max="12698" width="48.5703125" style="344" customWidth="1"/>
    <col min="12699" max="12699" width="13.5703125" style="344" customWidth="1"/>
    <col min="12700" max="12944" width="11.5703125" style="344" customWidth="1"/>
    <col min="12945" max="12949" width="11.42578125" style="344"/>
    <col min="12950" max="12950" width="5.7109375" style="344" customWidth="1"/>
    <col min="12951" max="12951" width="7" style="344" customWidth="1"/>
    <col min="12952" max="12952" width="7.42578125" style="344" customWidth="1"/>
    <col min="12953" max="12953" width="13" style="344" customWidth="1"/>
    <col min="12954" max="12954" width="48.5703125" style="344" customWidth="1"/>
    <col min="12955" max="12955" width="13.5703125" style="344" customWidth="1"/>
    <col min="12956" max="13200" width="11.5703125" style="344" customWidth="1"/>
    <col min="13201" max="13205" width="11.42578125" style="344"/>
    <col min="13206" max="13206" width="5.7109375" style="344" customWidth="1"/>
    <col min="13207" max="13207" width="7" style="344" customWidth="1"/>
    <col min="13208" max="13208" width="7.42578125" style="344" customWidth="1"/>
    <col min="13209" max="13209" width="13" style="344" customWidth="1"/>
    <col min="13210" max="13210" width="48.5703125" style="344" customWidth="1"/>
    <col min="13211" max="13211" width="13.5703125" style="344" customWidth="1"/>
    <col min="13212" max="13456" width="11.5703125" style="344" customWidth="1"/>
    <col min="13457" max="13461" width="11.42578125" style="344"/>
    <col min="13462" max="13462" width="5.7109375" style="344" customWidth="1"/>
    <col min="13463" max="13463" width="7" style="344" customWidth="1"/>
    <col min="13464" max="13464" width="7.42578125" style="344" customWidth="1"/>
    <col min="13465" max="13465" width="13" style="344" customWidth="1"/>
    <col min="13466" max="13466" width="48.5703125" style="344" customWidth="1"/>
    <col min="13467" max="13467" width="13.5703125" style="344" customWidth="1"/>
    <col min="13468" max="13712" width="11.5703125" style="344" customWidth="1"/>
    <col min="13713" max="13717" width="11.42578125" style="344"/>
    <col min="13718" max="13718" width="5.7109375" style="344" customWidth="1"/>
    <col min="13719" max="13719" width="7" style="344" customWidth="1"/>
    <col min="13720" max="13720" width="7.42578125" style="344" customWidth="1"/>
    <col min="13721" max="13721" width="13" style="344" customWidth="1"/>
    <col min="13722" max="13722" width="48.5703125" style="344" customWidth="1"/>
    <col min="13723" max="13723" width="13.5703125" style="344" customWidth="1"/>
    <col min="13724" max="13968" width="11.5703125" style="344" customWidth="1"/>
    <col min="13969" max="13973" width="11.42578125" style="344"/>
    <col min="13974" max="13974" width="5.7109375" style="344" customWidth="1"/>
    <col min="13975" max="13975" width="7" style="344" customWidth="1"/>
    <col min="13976" max="13976" width="7.42578125" style="344" customWidth="1"/>
    <col min="13977" max="13977" width="13" style="344" customWidth="1"/>
    <col min="13978" max="13978" width="48.5703125" style="344" customWidth="1"/>
    <col min="13979" max="13979" width="13.5703125" style="344" customWidth="1"/>
    <col min="13980" max="14224" width="11.5703125" style="344" customWidth="1"/>
    <col min="14225" max="14229" width="11.42578125" style="344"/>
    <col min="14230" max="14230" width="5.7109375" style="344" customWidth="1"/>
    <col min="14231" max="14231" width="7" style="344" customWidth="1"/>
    <col min="14232" max="14232" width="7.42578125" style="344" customWidth="1"/>
    <col min="14233" max="14233" width="13" style="344" customWidth="1"/>
    <col min="14234" max="14234" width="48.5703125" style="344" customWidth="1"/>
    <col min="14235" max="14235" width="13.5703125" style="344" customWidth="1"/>
    <col min="14236" max="14480" width="11.5703125" style="344" customWidth="1"/>
    <col min="14481" max="14485" width="11.42578125" style="344"/>
    <col min="14486" max="14486" width="5.7109375" style="344" customWidth="1"/>
    <col min="14487" max="14487" width="7" style="344" customWidth="1"/>
    <col min="14488" max="14488" width="7.42578125" style="344" customWidth="1"/>
    <col min="14489" max="14489" width="13" style="344" customWidth="1"/>
    <col min="14490" max="14490" width="48.5703125" style="344" customWidth="1"/>
    <col min="14491" max="14491" width="13.5703125" style="344" customWidth="1"/>
    <col min="14492" max="14736" width="11.5703125" style="344" customWidth="1"/>
    <col min="14737" max="14741" width="11.42578125" style="344"/>
    <col min="14742" max="14742" width="5.7109375" style="344" customWidth="1"/>
    <col min="14743" max="14743" width="7" style="344" customWidth="1"/>
    <col min="14744" max="14744" width="7.42578125" style="344" customWidth="1"/>
    <col min="14745" max="14745" width="13" style="344" customWidth="1"/>
    <col min="14746" max="14746" width="48.5703125" style="344" customWidth="1"/>
    <col min="14747" max="14747" width="13.5703125" style="344" customWidth="1"/>
    <col min="14748" max="14992" width="11.5703125" style="344" customWidth="1"/>
    <col min="14993" max="14997" width="11.42578125" style="344"/>
    <col min="14998" max="14998" width="5.7109375" style="344" customWidth="1"/>
    <col min="14999" max="14999" width="7" style="344" customWidth="1"/>
    <col min="15000" max="15000" width="7.42578125" style="344" customWidth="1"/>
    <col min="15001" max="15001" width="13" style="344" customWidth="1"/>
    <col min="15002" max="15002" width="48.5703125" style="344" customWidth="1"/>
    <col min="15003" max="15003" width="13.5703125" style="344" customWidth="1"/>
    <col min="15004" max="15248" width="11.5703125" style="344" customWidth="1"/>
    <col min="15249" max="15253" width="11.42578125" style="344"/>
    <col min="15254" max="15254" width="5.7109375" style="344" customWidth="1"/>
    <col min="15255" max="15255" width="7" style="344" customWidth="1"/>
    <col min="15256" max="15256" width="7.42578125" style="344" customWidth="1"/>
    <col min="15257" max="15257" width="13" style="344" customWidth="1"/>
    <col min="15258" max="15258" width="48.5703125" style="344" customWidth="1"/>
    <col min="15259" max="15259" width="13.5703125" style="344" customWidth="1"/>
    <col min="15260" max="15504" width="11.5703125" style="344" customWidth="1"/>
    <col min="15505" max="15509" width="11.42578125" style="344"/>
    <col min="15510" max="15510" width="5.7109375" style="344" customWidth="1"/>
    <col min="15511" max="15511" width="7" style="344" customWidth="1"/>
    <col min="15512" max="15512" width="7.42578125" style="344" customWidth="1"/>
    <col min="15513" max="15513" width="13" style="344" customWidth="1"/>
    <col min="15514" max="15514" width="48.5703125" style="344" customWidth="1"/>
    <col min="15515" max="15515" width="13.5703125" style="344" customWidth="1"/>
    <col min="15516" max="15760" width="11.5703125" style="344" customWidth="1"/>
    <col min="15761" max="16384" width="11.42578125" style="344"/>
  </cols>
  <sheetData>
    <row r="1" spans="1:8" x14ac:dyDescent="0.2">
      <c r="E1" s="343"/>
      <c r="F1" s="343" t="s">
        <v>495</v>
      </c>
    </row>
    <row r="2" spans="1:8" x14ac:dyDescent="0.2">
      <c r="E2" s="343"/>
      <c r="F2" s="343" t="s">
        <v>1421</v>
      </c>
    </row>
    <row r="3" spans="1:8" x14ac:dyDescent="0.2">
      <c r="F3" s="343" t="s">
        <v>0</v>
      </c>
    </row>
    <row r="4" spans="1:8" x14ac:dyDescent="0.2">
      <c r="F4" s="343" t="s">
        <v>467</v>
      </c>
    </row>
    <row r="6" spans="1:8" s="345" customFormat="1" ht="29.25" customHeight="1" x14ac:dyDescent="0.2">
      <c r="A6" s="938" t="s">
        <v>224</v>
      </c>
      <c r="B6" s="938"/>
      <c r="C6" s="938"/>
      <c r="D6" s="938"/>
      <c r="E6" s="938"/>
      <c r="F6" s="938"/>
    </row>
    <row r="7" spans="1:8" s="345" customFormat="1" ht="9" customHeight="1" x14ac:dyDescent="0.2">
      <c r="A7" s="346"/>
      <c r="B7" s="346"/>
      <c r="C7" s="346"/>
      <c r="D7" s="346"/>
      <c r="E7" s="346"/>
      <c r="F7" s="346"/>
    </row>
    <row r="8" spans="1:8" ht="25.35" customHeight="1" x14ac:dyDescent="0.2">
      <c r="A8" s="347" t="s">
        <v>123</v>
      </c>
      <c r="B8" s="347" t="s">
        <v>5</v>
      </c>
      <c r="C8" s="347" t="s">
        <v>6</v>
      </c>
      <c r="D8" s="347" t="s">
        <v>225</v>
      </c>
      <c r="E8" s="347" t="s">
        <v>157</v>
      </c>
      <c r="F8" s="348" t="s">
        <v>226</v>
      </c>
      <c r="G8" s="348" t="s">
        <v>128</v>
      </c>
      <c r="H8" s="348" t="s">
        <v>474</v>
      </c>
    </row>
    <row r="9" spans="1:8" s="354" customFormat="1" x14ac:dyDescent="0.2">
      <c r="A9" s="349" t="s">
        <v>19</v>
      </c>
      <c r="B9" s="349"/>
      <c r="C9" s="350"/>
      <c r="D9" s="349"/>
      <c r="E9" s="351" t="s">
        <v>227</v>
      </c>
      <c r="F9" s="352">
        <f>F10</f>
        <v>56702.21</v>
      </c>
      <c r="G9" s="352">
        <f t="shared" ref="G9:H9" si="0">G10</f>
        <v>2500</v>
      </c>
      <c r="H9" s="353">
        <f t="shared" si="0"/>
        <v>59202.21</v>
      </c>
    </row>
    <row r="10" spans="1:8" s="354" customFormat="1" ht="15.75" x14ac:dyDescent="0.2">
      <c r="A10" s="355"/>
      <c r="B10" s="356" t="s">
        <v>30</v>
      </c>
      <c r="C10" s="357"/>
      <c r="D10" s="357"/>
      <c r="E10" s="358" t="s">
        <v>228</v>
      </c>
      <c r="F10" s="359">
        <f>F11+F18+F25</f>
        <v>56702.21</v>
      </c>
      <c r="G10" s="359">
        <f t="shared" ref="G10:H10" si="1">G11+G18+G25</f>
        <v>2500</v>
      </c>
      <c r="H10" s="360">
        <f t="shared" si="1"/>
        <v>59202.21</v>
      </c>
    </row>
    <row r="11" spans="1:8" s="354" customFormat="1" x14ac:dyDescent="0.2">
      <c r="A11" s="361"/>
      <c r="B11" s="361"/>
      <c r="C11" s="362" t="s">
        <v>229</v>
      </c>
      <c r="D11" s="362"/>
      <c r="E11" s="363" t="s">
        <v>146</v>
      </c>
      <c r="F11" s="364">
        <f>SUM(F12:F17)</f>
        <v>30084.76</v>
      </c>
      <c r="G11" s="364">
        <f t="shared" ref="G11:H11" si="2">SUM(G12:G17)</f>
        <v>1500</v>
      </c>
      <c r="H11" s="365">
        <f t="shared" si="2"/>
        <v>31584.76</v>
      </c>
    </row>
    <row r="12" spans="1:8" s="373" customFormat="1" x14ac:dyDescent="0.2">
      <c r="A12" s="366"/>
      <c r="B12" s="366"/>
      <c r="C12" s="367"/>
      <c r="D12" s="368" t="s">
        <v>230</v>
      </c>
      <c r="E12" s="369" t="s">
        <v>231</v>
      </c>
      <c r="F12" s="370">
        <v>15115.56</v>
      </c>
      <c r="G12" s="371"/>
      <c r="H12" s="372">
        <f>F12+G12</f>
        <v>15115.56</v>
      </c>
    </row>
    <row r="13" spans="1:8" s="373" customFormat="1" x14ac:dyDescent="0.2">
      <c r="A13" s="366"/>
      <c r="B13" s="366"/>
      <c r="C13" s="367"/>
      <c r="D13" s="374" t="s">
        <v>232</v>
      </c>
      <c r="E13" s="375" t="s">
        <v>233</v>
      </c>
      <c r="F13" s="376">
        <v>1300</v>
      </c>
      <c r="G13" s="371"/>
      <c r="H13" s="372">
        <f t="shared" ref="H13:H17" si="3">F13+G13</f>
        <v>1300</v>
      </c>
    </row>
    <row r="14" spans="1:8" s="373" customFormat="1" ht="22.5" x14ac:dyDescent="0.2">
      <c r="A14" s="366"/>
      <c r="B14" s="366"/>
      <c r="C14" s="367"/>
      <c r="D14" s="374" t="s">
        <v>234</v>
      </c>
      <c r="E14" s="375" t="s">
        <v>235</v>
      </c>
      <c r="F14" s="376">
        <v>1500</v>
      </c>
      <c r="G14" s="371"/>
      <c r="H14" s="372">
        <f t="shared" si="3"/>
        <v>1500</v>
      </c>
    </row>
    <row r="15" spans="1:8" s="373" customFormat="1" ht="22.5" x14ac:dyDescent="0.2">
      <c r="A15" s="366"/>
      <c r="B15" s="366"/>
      <c r="C15" s="367"/>
      <c r="D15" s="374" t="s">
        <v>236</v>
      </c>
      <c r="E15" s="375" t="s">
        <v>237</v>
      </c>
      <c r="F15" s="376">
        <v>5000</v>
      </c>
      <c r="G15" s="371"/>
      <c r="H15" s="372">
        <f t="shared" si="3"/>
        <v>5000</v>
      </c>
    </row>
    <row r="16" spans="1:8" s="373" customFormat="1" x14ac:dyDescent="0.2">
      <c r="A16" s="366"/>
      <c r="B16" s="366"/>
      <c r="C16" s="367"/>
      <c r="D16" s="374" t="s">
        <v>238</v>
      </c>
      <c r="E16" s="375" t="s">
        <v>239</v>
      </c>
      <c r="F16" s="376">
        <v>1000</v>
      </c>
      <c r="G16" s="371"/>
      <c r="H16" s="372">
        <f t="shared" si="3"/>
        <v>1000</v>
      </c>
    </row>
    <row r="17" spans="1:8" s="373" customFormat="1" ht="22.5" x14ac:dyDescent="0.2">
      <c r="A17" s="366"/>
      <c r="B17" s="366"/>
      <c r="C17" s="367"/>
      <c r="D17" s="374" t="s">
        <v>240</v>
      </c>
      <c r="E17" s="375" t="s">
        <v>241</v>
      </c>
      <c r="F17" s="376">
        <v>6169.2</v>
      </c>
      <c r="G17" s="703">
        <v>1500</v>
      </c>
      <c r="H17" s="372">
        <f t="shared" si="3"/>
        <v>7669.2</v>
      </c>
    </row>
    <row r="18" spans="1:8" s="373" customFormat="1" x14ac:dyDescent="0.2">
      <c r="A18" s="366"/>
      <c r="B18" s="366"/>
      <c r="C18" s="362" t="s">
        <v>242</v>
      </c>
      <c r="D18" s="362"/>
      <c r="E18" s="363" t="s">
        <v>148</v>
      </c>
      <c r="F18" s="364">
        <f>SUM(F19:F24)</f>
        <v>17117.45</v>
      </c>
      <c r="G18" s="364">
        <f t="shared" ref="G18:H18" si="4">SUM(G19:G24)</f>
        <v>1000</v>
      </c>
      <c r="H18" s="365">
        <f t="shared" si="4"/>
        <v>18117.45</v>
      </c>
    </row>
    <row r="19" spans="1:8" s="373" customFormat="1" x14ac:dyDescent="0.2">
      <c r="A19" s="366"/>
      <c r="B19" s="366"/>
      <c r="C19" s="367"/>
      <c r="D19" s="368" t="s">
        <v>243</v>
      </c>
      <c r="E19" s="369" t="s">
        <v>244</v>
      </c>
      <c r="F19" s="370">
        <v>3000</v>
      </c>
      <c r="G19" s="371"/>
      <c r="H19" s="372">
        <f>F19+G19</f>
        <v>3000</v>
      </c>
    </row>
    <row r="20" spans="1:8" s="373" customFormat="1" x14ac:dyDescent="0.2">
      <c r="A20" s="366"/>
      <c r="B20" s="366"/>
      <c r="C20" s="367"/>
      <c r="D20" s="368" t="s">
        <v>245</v>
      </c>
      <c r="E20" s="369" t="s">
        <v>246</v>
      </c>
      <c r="F20" s="370">
        <v>7617.45</v>
      </c>
      <c r="G20" s="704"/>
      <c r="H20" s="372">
        <f>F20+G20</f>
        <v>7617.45</v>
      </c>
    </row>
    <row r="21" spans="1:8" s="373" customFormat="1" x14ac:dyDescent="0.2">
      <c r="A21" s="366"/>
      <c r="B21" s="366"/>
      <c r="C21" s="367"/>
      <c r="D21" s="368" t="s">
        <v>234</v>
      </c>
      <c r="E21" s="369" t="s">
        <v>247</v>
      </c>
      <c r="F21" s="370">
        <v>1500</v>
      </c>
      <c r="G21" s="371"/>
      <c r="H21" s="372">
        <f t="shared" ref="H21:H26" si="5">F21+G21</f>
        <v>1500</v>
      </c>
    </row>
    <row r="22" spans="1:8" s="373" customFormat="1" ht="33.75" x14ac:dyDescent="0.2">
      <c r="A22" s="366"/>
      <c r="B22" s="366"/>
      <c r="C22" s="367"/>
      <c r="D22" s="368" t="s">
        <v>248</v>
      </c>
      <c r="E22" s="369" t="s">
        <v>490</v>
      </c>
      <c r="F22" s="370">
        <v>2000</v>
      </c>
      <c r="G22" s="703">
        <v>1000</v>
      </c>
      <c r="H22" s="455">
        <f t="shared" si="5"/>
        <v>3000</v>
      </c>
    </row>
    <row r="23" spans="1:8" s="373" customFormat="1" x14ac:dyDescent="0.2">
      <c r="A23" s="366"/>
      <c r="B23" s="366"/>
      <c r="C23" s="367"/>
      <c r="D23" s="368" t="s">
        <v>240</v>
      </c>
      <c r="E23" s="369" t="s">
        <v>249</v>
      </c>
      <c r="F23" s="370">
        <v>1000</v>
      </c>
      <c r="G23" s="371"/>
      <c r="H23" s="372">
        <f t="shared" si="5"/>
        <v>1000</v>
      </c>
    </row>
    <row r="24" spans="1:8" s="373" customFormat="1" ht="22.5" x14ac:dyDescent="0.2">
      <c r="A24" s="366"/>
      <c r="B24" s="366"/>
      <c r="C24" s="367"/>
      <c r="D24" s="377" t="s">
        <v>250</v>
      </c>
      <c r="E24" s="378" t="s">
        <v>251</v>
      </c>
      <c r="F24" s="370">
        <v>2000</v>
      </c>
      <c r="G24" s="371"/>
      <c r="H24" s="372">
        <f t="shared" si="5"/>
        <v>2000</v>
      </c>
    </row>
    <row r="25" spans="1:8" s="373" customFormat="1" ht="22.5" x14ac:dyDescent="0.2">
      <c r="A25" s="366"/>
      <c r="B25" s="379"/>
      <c r="C25" s="380" t="s">
        <v>31</v>
      </c>
      <c r="D25" s="381"/>
      <c r="E25" s="382" t="s">
        <v>252</v>
      </c>
      <c r="F25" s="383">
        <f>F26</f>
        <v>9500</v>
      </c>
      <c r="G25" s="371"/>
      <c r="H25" s="372">
        <f t="shared" si="5"/>
        <v>9500</v>
      </c>
    </row>
    <row r="26" spans="1:8" s="373" customFormat="1" x14ac:dyDescent="0.2">
      <c r="A26" s="366"/>
      <c r="B26" s="366"/>
      <c r="C26" s="367"/>
      <c r="D26" s="384" t="s">
        <v>253</v>
      </c>
      <c r="E26" s="385" t="s">
        <v>254</v>
      </c>
      <c r="F26" s="376">
        <v>9500</v>
      </c>
      <c r="G26" s="371"/>
      <c r="H26" s="372">
        <f t="shared" si="5"/>
        <v>9500</v>
      </c>
    </row>
    <row r="27" spans="1:8" s="354" customFormat="1" x14ac:dyDescent="0.2">
      <c r="A27" s="349" t="s">
        <v>45</v>
      </c>
      <c r="B27" s="349"/>
      <c r="C27" s="349"/>
      <c r="D27" s="349"/>
      <c r="E27" s="351" t="s">
        <v>255</v>
      </c>
      <c r="F27" s="352">
        <f>F28</f>
        <v>5600</v>
      </c>
      <c r="G27" s="352">
        <f t="shared" ref="G27:H27" si="6">G28</f>
        <v>0</v>
      </c>
      <c r="H27" s="353">
        <f t="shared" si="6"/>
        <v>5600</v>
      </c>
    </row>
    <row r="28" spans="1:8" s="354" customFormat="1" ht="15.75" x14ac:dyDescent="0.2">
      <c r="A28" s="355"/>
      <c r="B28" s="356" t="s">
        <v>46</v>
      </c>
      <c r="C28" s="357"/>
      <c r="D28" s="357"/>
      <c r="E28" s="358" t="s">
        <v>205</v>
      </c>
      <c r="F28" s="359">
        <f>F29+F32</f>
        <v>5600</v>
      </c>
      <c r="G28" s="359">
        <f t="shared" ref="G28:H28" si="7">G29+G32</f>
        <v>0</v>
      </c>
      <c r="H28" s="360">
        <f t="shared" si="7"/>
        <v>5600</v>
      </c>
    </row>
    <row r="29" spans="1:8" s="354" customFormat="1" ht="15" x14ac:dyDescent="0.2">
      <c r="A29" s="355"/>
      <c r="B29" s="386"/>
      <c r="C29" s="362" t="s">
        <v>229</v>
      </c>
      <c r="D29" s="362"/>
      <c r="E29" s="363" t="s">
        <v>146</v>
      </c>
      <c r="F29" s="387">
        <f>F31+F30</f>
        <v>1600</v>
      </c>
      <c r="G29" s="387">
        <f t="shared" ref="G29:H29" si="8">G31+G30</f>
        <v>4000</v>
      </c>
      <c r="H29" s="388">
        <f t="shared" si="8"/>
        <v>5600</v>
      </c>
    </row>
    <row r="30" spans="1:8" s="373" customFormat="1" x14ac:dyDescent="0.2">
      <c r="A30" s="366"/>
      <c r="B30" s="366"/>
      <c r="C30" s="396"/>
      <c r="D30" s="368" t="s">
        <v>258</v>
      </c>
      <c r="E30" s="391" t="s">
        <v>259</v>
      </c>
      <c r="F30" s="370">
        <v>0</v>
      </c>
      <c r="G30" s="704">
        <v>4000</v>
      </c>
      <c r="H30" s="372">
        <f>F30+G30</f>
        <v>4000</v>
      </c>
    </row>
    <row r="31" spans="1:8" s="354" customFormat="1" ht="15.75" x14ac:dyDescent="0.2">
      <c r="A31" s="355"/>
      <c r="B31" s="386"/>
      <c r="C31" s="389"/>
      <c r="D31" s="390" t="s">
        <v>250</v>
      </c>
      <c r="E31" s="391" t="s">
        <v>256</v>
      </c>
      <c r="F31" s="483">
        <v>1600</v>
      </c>
      <c r="G31" s="825"/>
      <c r="H31" s="392">
        <f>F31+G31</f>
        <v>1600</v>
      </c>
    </row>
    <row r="32" spans="1:8" s="354" customFormat="1" ht="22.5" x14ac:dyDescent="0.2">
      <c r="A32" s="361"/>
      <c r="B32" s="361"/>
      <c r="C32" s="393" t="s">
        <v>47</v>
      </c>
      <c r="D32" s="394"/>
      <c r="E32" s="395" t="s">
        <v>257</v>
      </c>
      <c r="F32" s="364">
        <f>F33</f>
        <v>4000</v>
      </c>
      <c r="G32" s="826">
        <f t="shared" ref="G32:H32" si="9">G33</f>
        <v>-4000</v>
      </c>
      <c r="H32" s="365">
        <f t="shared" si="9"/>
        <v>0</v>
      </c>
    </row>
    <row r="33" spans="1:8" s="373" customFormat="1" x14ac:dyDescent="0.2">
      <c r="A33" s="366"/>
      <c r="B33" s="366"/>
      <c r="C33" s="396"/>
      <c r="D33" s="368" t="s">
        <v>258</v>
      </c>
      <c r="E33" s="391" t="s">
        <v>259</v>
      </c>
      <c r="F33" s="370">
        <v>4000</v>
      </c>
      <c r="G33" s="704">
        <v>-4000</v>
      </c>
      <c r="H33" s="372">
        <f>F33+G33</f>
        <v>0</v>
      </c>
    </row>
    <row r="34" spans="1:8" s="354" customFormat="1" ht="22.5" x14ac:dyDescent="0.2">
      <c r="A34" s="349" t="s">
        <v>60</v>
      </c>
      <c r="B34" s="349"/>
      <c r="C34" s="349"/>
      <c r="D34" s="349"/>
      <c r="E34" s="351" t="s">
        <v>260</v>
      </c>
      <c r="F34" s="352">
        <f>F35</f>
        <v>35400</v>
      </c>
      <c r="G34" s="352">
        <f t="shared" ref="G34:H34" si="10">G35</f>
        <v>-6500</v>
      </c>
      <c r="H34" s="353">
        <f t="shared" si="10"/>
        <v>28900</v>
      </c>
    </row>
    <row r="35" spans="1:8" s="354" customFormat="1" ht="15.75" x14ac:dyDescent="0.2">
      <c r="A35" s="355"/>
      <c r="B35" s="356" t="s">
        <v>61</v>
      </c>
      <c r="C35" s="357"/>
      <c r="D35" s="357"/>
      <c r="E35" s="358" t="s">
        <v>202</v>
      </c>
      <c r="F35" s="359">
        <f>F36+F39+F41</f>
        <v>35400</v>
      </c>
      <c r="G35" s="359">
        <f t="shared" ref="G35:H35" si="11">G36+G39+G41</f>
        <v>-6500</v>
      </c>
      <c r="H35" s="360">
        <f t="shared" si="11"/>
        <v>28900</v>
      </c>
    </row>
    <row r="36" spans="1:8" s="354" customFormat="1" x14ac:dyDescent="0.2">
      <c r="A36" s="361"/>
      <c r="B36" s="361"/>
      <c r="C36" s="362" t="s">
        <v>229</v>
      </c>
      <c r="D36" s="362"/>
      <c r="E36" s="363" t="s">
        <v>146</v>
      </c>
      <c r="F36" s="364">
        <f>SUM(F37:F38)</f>
        <v>11500</v>
      </c>
      <c r="G36" s="364">
        <f t="shared" ref="G36:H36" si="12">SUM(G37:G38)</f>
        <v>-5500</v>
      </c>
      <c r="H36" s="365">
        <f t="shared" si="12"/>
        <v>6000</v>
      </c>
    </row>
    <row r="37" spans="1:8" s="373" customFormat="1" ht="67.5" x14ac:dyDescent="0.2">
      <c r="A37" s="366"/>
      <c r="B37" s="366"/>
      <c r="C37" s="367"/>
      <c r="D37" s="374" t="s">
        <v>240</v>
      </c>
      <c r="E37" s="375" t="s">
        <v>1412</v>
      </c>
      <c r="F37" s="397">
        <v>10500</v>
      </c>
      <c r="G37" s="703">
        <v>-5500</v>
      </c>
      <c r="H37" s="398">
        <f>F37+G37</f>
        <v>5000</v>
      </c>
    </row>
    <row r="38" spans="1:8" s="373" customFormat="1" x14ac:dyDescent="0.2">
      <c r="A38" s="366"/>
      <c r="B38" s="366"/>
      <c r="C38" s="367"/>
      <c r="D38" s="374" t="s">
        <v>258</v>
      </c>
      <c r="E38" s="375" t="s">
        <v>261</v>
      </c>
      <c r="F38" s="397">
        <v>1000</v>
      </c>
      <c r="G38" s="371"/>
      <c r="H38" s="398">
        <f>F38+G38</f>
        <v>1000</v>
      </c>
    </row>
    <row r="39" spans="1:8" s="373" customFormat="1" x14ac:dyDescent="0.2">
      <c r="A39" s="366"/>
      <c r="B39" s="379"/>
      <c r="C39" s="380" t="s">
        <v>242</v>
      </c>
      <c r="D39" s="399"/>
      <c r="E39" s="363" t="s">
        <v>148</v>
      </c>
      <c r="F39" s="400">
        <f>F40</f>
        <v>3900</v>
      </c>
      <c r="G39" s="400">
        <f t="shared" ref="G39:H39" si="13">G40</f>
        <v>-3900</v>
      </c>
      <c r="H39" s="401">
        <f t="shared" si="13"/>
        <v>0</v>
      </c>
    </row>
    <row r="40" spans="1:8" s="373" customFormat="1" ht="22.5" x14ac:dyDescent="0.2">
      <c r="A40" s="366"/>
      <c r="B40" s="366"/>
      <c r="C40" s="367"/>
      <c r="D40" s="374" t="s">
        <v>248</v>
      </c>
      <c r="E40" s="375" t="s">
        <v>262</v>
      </c>
      <c r="F40" s="397">
        <v>3900</v>
      </c>
      <c r="G40" s="703">
        <v>-3900</v>
      </c>
      <c r="H40" s="455">
        <f>F40+G40</f>
        <v>0</v>
      </c>
    </row>
    <row r="41" spans="1:8" s="373" customFormat="1" ht="22.5" x14ac:dyDescent="0.2">
      <c r="A41" s="366"/>
      <c r="B41" s="379"/>
      <c r="C41" s="380" t="s">
        <v>47</v>
      </c>
      <c r="D41" s="399"/>
      <c r="E41" s="382" t="s">
        <v>263</v>
      </c>
      <c r="F41" s="400">
        <f>F42</f>
        <v>20000</v>
      </c>
      <c r="G41" s="400">
        <f t="shared" ref="G41:H41" si="14">G42</f>
        <v>2900</v>
      </c>
      <c r="H41" s="401">
        <f t="shared" si="14"/>
        <v>22900</v>
      </c>
    </row>
    <row r="42" spans="1:8" s="373" customFormat="1" ht="22.5" x14ac:dyDescent="0.2">
      <c r="A42" s="366"/>
      <c r="B42" s="366"/>
      <c r="C42" s="367"/>
      <c r="D42" s="374" t="s">
        <v>248</v>
      </c>
      <c r="E42" s="375" t="s">
        <v>264</v>
      </c>
      <c r="F42" s="397">
        <v>20000</v>
      </c>
      <c r="G42" s="703">
        <v>2900</v>
      </c>
      <c r="H42" s="398">
        <f>F42+G42</f>
        <v>22900</v>
      </c>
    </row>
    <row r="43" spans="1:8" s="354" customFormat="1" x14ac:dyDescent="0.2">
      <c r="A43" s="349" t="s">
        <v>70</v>
      </c>
      <c r="B43" s="349"/>
      <c r="C43" s="349"/>
      <c r="D43" s="349"/>
      <c r="E43" s="351" t="s">
        <v>130</v>
      </c>
      <c r="F43" s="402">
        <f>F46+F44</f>
        <v>3700</v>
      </c>
      <c r="G43" s="402">
        <f t="shared" ref="G43:H43" si="15">G46+G44</f>
        <v>0</v>
      </c>
      <c r="H43" s="403">
        <f t="shared" si="15"/>
        <v>3700</v>
      </c>
    </row>
    <row r="44" spans="1:8" s="354" customFormat="1" x14ac:dyDescent="0.2">
      <c r="A44" s="386"/>
      <c r="B44" s="349" t="s">
        <v>265</v>
      </c>
      <c r="C44" s="349"/>
      <c r="D44" s="349"/>
      <c r="E44" s="351" t="s">
        <v>134</v>
      </c>
      <c r="F44" s="402">
        <f>F45</f>
        <v>500</v>
      </c>
      <c r="G44" s="402">
        <f t="shared" ref="G44:H44" si="16">G45</f>
        <v>0</v>
      </c>
      <c r="H44" s="403">
        <f t="shared" si="16"/>
        <v>500</v>
      </c>
    </row>
    <row r="45" spans="1:8" s="354" customFormat="1" x14ac:dyDescent="0.2">
      <c r="A45" s="386"/>
      <c r="B45" s="404"/>
      <c r="C45" s="362" t="s">
        <v>229</v>
      </c>
      <c r="D45" s="362" t="s">
        <v>258</v>
      </c>
      <c r="E45" s="363" t="s">
        <v>146</v>
      </c>
      <c r="F45" s="405">
        <v>500</v>
      </c>
      <c r="G45" s="406"/>
      <c r="H45" s="407">
        <f>F45+G45</f>
        <v>500</v>
      </c>
    </row>
    <row r="46" spans="1:8" s="354" customFormat="1" ht="15.75" x14ac:dyDescent="0.2">
      <c r="A46" s="355"/>
      <c r="B46" s="356" t="s">
        <v>266</v>
      </c>
      <c r="C46" s="357"/>
      <c r="D46" s="357"/>
      <c r="E46" s="358" t="s">
        <v>205</v>
      </c>
      <c r="F46" s="408">
        <f>F47</f>
        <v>3200</v>
      </c>
      <c r="G46" s="408">
        <f t="shared" ref="G46:H46" si="17">G47</f>
        <v>0</v>
      </c>
      <c r="H46" s="409">
        <f t="shared" si="17"/>
        <v>3200</v>
      </c>
    </row>
    <row r="47" spans="1:8" s="354" customFormat="1" x14ac:dyDescent="0.2">
      <c r="A47" s="361"/>
      <c r="B47" s="361"/>
      <c r="C47" s="362" t="s">
        <v>229</v>
      </c>
      <c r="D47" s="362"/>
      <c r="E47" s="363" t="s">
        <v>146</v>
      </c>
      <c r="F47" s="364">
        <f>SUM(F48:F51)</f>
        <v>3200</v>
      </c>
      <c r="G47" s="364">
        <f t="shared" ref="G47:H47" si="18">SUM(G48:G51)</f>
        <v>0</v>
      </c>
      <c r="H47" s="365">
        <f t="shared" si="18"/>
        <v>3200</v>
      </c>
    </row>
    <row r="48" spans="1:8" s="373" customFormat="1" ht="22.5" x14ac:dyDescent="0.2">
      <c r="A48" s="366"/>
      <c r="B48" s="366"/>
      <c r="C48" s="367"/>
      <c r="D48" s="368" t="s">
        <v>230</v>
      </c>
      <c r="E48" s="369" t="s">
        <v>267</v>
      </c>
      <c r="F48" s="370">
        <v>2000</v>
      </c>
      <c r="G48" s="410"/>
      <c r="H48" s="398">
        <f>F48+G48</f>
        <v>2000</v>
      </c>
    </row>
    <row r="49" spans="1:8" s="373" customFormat="1" ht="22.5" x14ac:dyDescent="0.2">
      <c r="A49" s="366"/>
      <c r="B49" s="366"/>
      <c r="C49" s="367"/>
      <c r="D49" s="368" t="s">
        <v>245</v>
      </c>
      <c r="E49" s="369" t="s">
        <v>268</v>
      </c>
      <c r="F49" s="370">
        <v>200</v>
      </c>
      <c r="G49" s="410"/>
      <c r="H49" s="398">
        <f t="shared" ref="H49:H51" si="19">F49+G49</f>
        <v>200</v>
      </c>
    </row>
    <row r="50" spans="1:8" s="373" customFormat="1" x14ac:dyDescent="0.2">
      <c r="A50" s="366"/>
      <c r="B50" s="366"/>
      <c r="C50" s="367"/>
      <c r="D50" s="368" t="s">
        <v>248</v>
      </c>
      <c r="E50" s="369" t="s">
        <v>269</v>
      </c>
      <c r="F50" s="370">
        <v>500</v>
      </c>
      <c r="G50" s="410"/>
      <c r="H50" s="398">
        <f t="shared" si="19"/>
        <v>500</v>
      </c>
    </row>
    <row r="51" spans="1:8" s="373" customFormat="1" ht="22.5" x14ac:dyDescent="0.2">
      <c r="A51" s="366"/>
      <c r="B51" s="366"/>
      <c r="C51" s="367"/>
      <c r="D51" s="368" t="s">
        <v>258</v>
      </c>
      <c r="E51" s="369" t="s">
        <v>270</v>
      </c>
      <c r="F51" s="370">
        <v>500</v>
      </c>
      <c r="G51" s="410"/>
      <c r="H51" s="398">
        <f t="shared" si="19"/>
        <v>500</v>
      </c>
    </row>
    <row r="52" spans="1:8" s="354" customFormat="1" ht="22.5" x14ac:dyDescent="0.2">
      <c r="A52" s="349" t="s">
        <v>85</v>
      </c>
      <c r="B52" s="349"/>
      <c r="C52" s="349"/>
      <c r="D52" s="349"/>
      <c r="E52" s="351" t="s">
        <v>179</v>
      </c>
      <c r="F52" s="352">
        <f>F53+F70</f>
        <v>24100</v>
      </c>
      <c r="G52" s="352">
        <f t="shared" ref="G52:H52" si="20">G53+G70</f>
        <v>0</v>
      </c>
      <c r="H52" s="353">
        <f t="shared" si="20"/>
        <v>24100</v>
      </c>
    </row>
    <row r="53" spans="1:8" s="354" customFormat="1" ht="22.5" x14ac:dyDescent="0.2">
      <c r="A53" s="355"/>
      <c r="B53" s="356" t="s">
        <v>271</v>
      </c>
      <c r="C53" s="357"/>
      <c r="D53" s="357"/>
      <c r="E53" s="358" t="s">
        <v>272</v>
      </c>
      <c r="F53" s="359">
        <f>F54+F63+F68</f>
        <v>21100</v>
      </c>
      <c r="G53" s="359">
        <f t="shared" ref="G53:H53" si="21">G54+G63+G68</f>
        <v>0</v>
      </c>
      <c r="H53" s="360">
        <f t="shared" si="21"/>
        <v>21100</v>
      </c>
    </row>
    <row r="54" spans="1:8" s="354" customFormat="1" x14ac:dyDescent="0.2">
      <c r="A54" s="361"/>
      <c r="B54" s="361"/>
      <c r="C54" s="362" t="s">
        <v>229</v>
      </c>
      <c r="D54" s="362"/>
      <c r="E54" s="363" t="s">
        <v>146</v>
      </c>
      <c r="F54" s="364">
        <f>SUM(F55:F62)</f>
        <v>16300</v>
      </c>
      <c r="G54" s="364">
        <f t="shared" ref="G54:H54" si="22">SUM(G55:G62)</f>
        <v>0</v>
      </c>
      <c r="H54" s="365">
        <f t="shared" si="22"/>
        <v>16300</v>
      </c>
    </row>
    <row r="55" spans="1:8" s="373" customFormat="1" ht="22.5" x14ac:dyDescent="0.2">
      <c r="A55" s="366"/>
      <c r="B55" s="366"/>
      <c r="C55" s="396"/>
      <c r="D55" s="368" t="s">
        <v>273</v>
      </c>
      <c r="E55" s="369" t="s">
        <v>274</v>
      </c>
      <c r="F55" s="370">
        <v>800</v>
      </c>
      <c r="G55" s="410"/>
      <c r="H55" s="398">
        <f>F55+G55</f>
        <v>800</v>
      </c>
    </row>
    <row r="56" spans="1:8" s="373" customFormat="1" x14ac:dyDescent="0.2">
      <c r="A56" s="366"/>
      <c r="B56" s="366"/>
      <c r="C56" s="367"/>
      <c r="D56" s="374" t="s">
        <v>232</v>
      </c>
      <c r="E56" s="375" t="s">
        <v>275</v>
      </c>
      <c r="F56" s="376">
        <v>3400</v>
      </c>
      <c r="G56" s="410"/>
      <c r="H56" s="398">
        <f t="shared" ref="H56:H62" si="23">F56+G56</f>
        <v>3400</v>
      </c>
    </row>
    <row r="57" spans="1:8" s="373" customFormat="1" x14ac:dyDescent="0.2">
      <c r="A57" s="366"/>
      <c r="B57" s="366"/>
      <c r="C57" s="367"/>
      <c r="D57" s="374" t="s">
        <v>243</v>
      </c>
      <c r="E57" s="375" t="s">
        <v>276</v>
      </c>
      <c r="F57" s="376">
        <v>1500</v>
      </c>
      <c r="G57" s="410"/>
      <c r="H57" s="398">
        <f t="shared" si="23"/>
        <v>1500</v>
      </c>
    </row>
    <row r="58" spans="1:8" s="373" customFormat="1" ht="22.5" x14ac:dyDescent="0.2">
      <c r="A58" s="366"/>
      <c r="B58" s="366"/>
      <c r="C58" s="367"/>
      <c r="D58" s="374" t="s">
        <v>238</v>
      </c>
      <c r="E58" s="375" t="s">
        <v>277</v>
      </c>
      <c r="F58" s="376">
        <v>400</v>
      </c>
      <c r="G58" s="410"/>
      <c r="H58" s="398">
        <f t="shared" si="23"/>
        <v>400</v>
      </c>
    </row>
    <row r="59" spans="1:8" s="373" customFormat="1" ht="22.5" x14ac:dyDescent="0.2">
      <c r="A59" s="366"/>
      <c r="B59" s="366"/>
      <c r="C59" s="367"/>
      <c r="D59" s="374" t="s">
        <v>248</v>
      </c>
      <c r="E59" s="411" t="s">
        <v>278</v>
      </c>
      <c r="F59" s="376">
        <v>1000</v>
      </c>
      <c r="G59" s="410"/>
      <c r="H59" s="398">
        <f t="shared" si="23"/>
        <v>1000</v>
      </c>
    </row>
    <row r="60" spans="1:8" s="373" customFormat="1" ht="22.5" x14ac:dyDescent="0.2">
      <c r="A60" s="366"/>
      <c r="B60" s="366"/>
      <c r="C60" s="367"/>
      <c r="D60" s="374" t="s">
        <v>258</v>
      </c>
      <c r="E60" s="411" t="s">
        <v>278</v>
      </c>
      <c r="F60" s="376">
        <v>1200</v>
      </c>
      <c r="G60" s="410"/>
      <c r="H60" s="398">
        <f t="shared" si="23"/>
        <v>1200</v>
      </c>
    </row>
    <row r="61" spans="1:8" s="373" customFormat="1" ht="45" x14ac:dyDescent="0.2">
      <c r="A61" s="366"/>
      <c r="B61" s="366"/>
      <c r="C61" s="367"/>
      <c r="D61" s="374" t="s">
        <v>250</v>
      </c>
      <c r="E61" s="411" t="s">
        <v>279</v>
      </c>
      <c r="F61" s="376">
        <v>5000</v>
      </c>
      <c r="G61" s="410"/>
      <c r="H61" s="398">
        <f t="shared" si="23"/>
        <v>5000</v>
      </c>
    </row>
    <row r="62" spans="1:8" s="373" customFormat="1" x14ac:dyDescent="0.2">
      <c r="A62" s="366"/>
      <c r="B62" s="366"/>
      <c r="C62" s="367"/>
      <c r="D62" s="377" t="s">
        <v>280</v>
      </c>
      <c r="E62" s="412" t="s">
        <v>275</v>
      </c>
      <c r="F62" s="413">
        <v>3000</v>
      </c>
      <c r="G62" s="410"/>
      <c r="H62" s="398">
        <f t="shared" si="23"/>
        <v>3000</v>
      </c>
    </row>
    <row r="63" spans="1:8" s="373" customFormat="1" x14ac:dyDescent="0.2">
      <c r="A63" s="366"/>
      <c r="B63" s="379"/>
      <c r="C63" s="393" t="s">
        <v>242</v>
      </c>
      <c r="D63" s="393"/>
      <c r="E63" s="382" t="s">
        <v>148</v>
      </c>
      <c r="F63" s="414">
        <f>F64+F65+F66+F67</f>
        <v>2300</v>
      </c>
      <c r="G63" s="414">
        <f t="shared" ref="G63:H63" si="24">G64+G65+G66+G67</f>
        <v>0</v>
      </c>
      <c r="H63" s="415">
        <f t="shared" si="24"/>
        <v>2300</v>
      </c>
    </row>
    <row r="64" spans="1:8" s="373" customFormat="1" ht="22.5" x14ac:dyDescent="0.2">
      <c r="A64" s="379"/>
      <c r="B64" s="416"/>
      <c r="C64" s="939"/>
      <c r="D64" s="417" t="s">
        <v>273</v>
      </c>
      <c r="E64" s="418" t="s">
        <v>274</v>
      </c>
      <c r="F64" s="419">
        <v>200</v>
      </c>
      <c r="G64" s="410"/>
      <c r="H64" s="398">
        <f>F64+G64</f>
        <v>200</v>
      </c>
    </row>
    <row r="65" spans="1:8" s="373" customFormat="1" x14ac:dyDescent="0.2">
      <c r="A65" s="379"/>
      <c r="B65" s="416"/>
      <c r="C65" s="939"/>
      <c r="D65" s="420" t="s">
        <v>232</v>
      </c>
      <c r="E65" s="375" t="s">
        <v>275</v>
      </c>
      <c r="F65" s="370">
        <v>600</v>
      </c>
      <c r="G65" s="410"/>
      <c r="H65" s="398">
        <f t="shared" ref="H65:H67" si="25">F65+G65</f>
        <v>600</v>
      </c>
    </row>
    <row r="66" spans="1:8" s="373" customFormat="1" ht="22.5" x14ac:dyDescent="0.2">
      <c r="A66" s="379"/>
      <c r="B66" s="416"/>
      <c r="C66" s="939"/>
      <c r="D66" s="420" t="s">
        <v>248</v>
      </c>
      <c r="E66" s="411" t="s">
        <v>278</v>
      </c>
      <c r="F66" s="370">
        <v>500</v>
      </c>
      <c r="G66" s="410"/>
      <c r="H66" s="398">
        <f t="shared" si="25"/>
        <v>500</v>
      </c>
    </row>
    <row r="67" spans="1:8" s="373" customFormat="1" x14ac:dyDescent="0.2">
      <c r="A67" s="379"/>
      <c r="B67" s="940"/>
      <c r="C67" s="939"/>
      <c r="D67" s="421" t="s">
        <v>280</v>
      </c>
      <c r="E67" s="412" t="s">
        <v>281</v>
      </c>
      <c r="F67" s="422">
        <v>1000</v>
      </c>
      <c r="G67" s="410"/>
      <c r="H67" s="398">
        <f t="shared" si="25"/>
        <v>1000</v>
      </c>
    </row>
    <row r="68" spans="1:8" s="373" customFormat="1" x14ac:dyDescent="0.2">
      <c r="A68" s="379"/>
      <c r="B68" s="940"/>
      <c r="C68" s="380" t="s">
        <v>282</v>
      </c>
      <c r="D68" s="420"/>
      <c r="E68" s="423" t="s">
        <v>283</v>
      </c>
      <c r="F68" s="424">
        <f>F69</f>
        <v>2500</v>
      </c>
      <c r="G68" s="424">
        <f t="shared" ref="G68:H68" si="26">G69</f>
        <v>0</v>
      </c>
      <c r="H68" s="425">
        <f t="shared" si="26"/>
        <v>2500</v>
      </c>
    </row>
    <row r="69" spans="1:8" s="373" customFormat="1" ht="22.5" x14ac:dyDescent="0.2">
      <c r="A69" s="379"/>
      <c r="B69" s="941"/>
      <c r="C69" s="426"/>
      <c r="D69" s="420" t="s">
        <v>250</v>
      </c>
      <c r="E69" s="427" t="s">
        <v>284</v>
      </c>
      <c r="F69" s="428">
        <v>2500</v>
      </c>
      <c r="G69" s="429"/>
      <c r="H69" s="398">
        <f>F69+G69</f>
        <v>2500</v>
      </c>
    </row>
    <row r="70" spans="1:8" s="373" customFormat="1" ht="15.75" x14ac:dyDescent="0.2">
      <c r="A70" s="430"/>
      <c r="B70" s="431" t="s">
        <v>285</v>
      </c>
      <c r="C70" s="432"/>
      <c r="D70" s="432"/>
      <c r="E70" s="433" t="s">
        <v>286</v>
      </c>
      <c r="F70" s="359">
        <f>F71</f>
        <v>3000</v>
      </c>
      <c r="G70" s="359">
        <f t="shared" ref="G70:H71" si="27">G71</f>
        <v>0</v>
      </c>
      <c r="H70" s="360">
        <f t="shared" si="27"/>
        <v>3000</v>
      </c>
    </row>
    <row r="71" spans="1:8" s="373" customFormat="1" x14ac:dyDescent="0.2">
      <c r="A71" s="361"/>
      <c r="B71" s="434"/>
      <c r="C71" s="393" t="s">
        <v>242</v>
      </c>
      <c r="D71" s="435"/>
      <c r="E71" s="363" t="s">
        <v>148</v>
      </c>
      <c r="F71" s="364">
        <f>F72</f>
        <v>3000</v>
      </c>
      <c r="G71" s="364">
        <f t="shared" si="27"/>
        <v>0</v>
      </c>
      <c r="H71" s="365">
        <f t="shared" si="27"/>
        <v>3000</v>
      </c>
    </row>
    <row r="72" spans="1:8" s="373" customFormat="1" ht="22.5" x14ac:dyDescent="0.2">
      <c r="A72" s="366"/>
      <c r="B72" s="366"/>
      <c r="C72" s="436"/>
      <c r="D72" s="368" t="s">
        <v>287</v>
      </c>
      <c r="E72" s="369" t="s">
        <v>288</v>
      </c>
      <c r="F72" s="370">
        <v>3000</v>
      </c>
      <c r="G72" s="426"/>
      <c r="H72" s="398">
        <f>F72+G72</f>
        <v>3000</v>
      </c>
    </row>
    <row r="73" spans="1:8" s="354" customFormat="1" ht="22.5" x14ac:dyDescent="0.2">
      <c r="A73" s="349" t="s">
        <v>99</v>
      </c>
      <c r="B73" s="349"/>
      <c r="C73" s="349"/>
      <c r="D73" s="349"/>
      <c r="E73" s="351" t="s">
        <v>163</v>
      </c>
      <c r="F73" s="352">
        <f>F74+F114+F111</f>
        <v>162284.06000000003</v>
      </c>
      <c r="G73" s="352">
        <f t="shared" ref="G73:H73" si="28">G74+G114+G111</f>
        <v>12744.36</v>
      </c>
      <c r="H73" s="353">
        <f t="shared" si="28"/>
        <v>175028.42000000004</v>
      </c>
    </row>
    <row r="74" spans="1:8" s="354" customFormat="1" ht="22.5" x14ac:dyDescent="0.2">
      <c r="A74" s="355"/>
      <c r="B74" s="356" t="s">
        <v>100</v>
      </c>
      <c r="C74" s="357"/>
      <c r="D74" s="357"/>
      <c r="E74" s="358" t="s">
        <v>164</v>
      </c>
      <c r="F74" s="359">
        <f>F75+F77+F79+F83+F98+F106+F108</f>
        <v>81792.44</v>
      </c>
      <c r="G74" s="359">
        <f t="shared" ref="G74:H74" si="29">G75+G77+G79+G83+G98+G106+G108</f>
        <v>12744.36</v>
      </c>
      <c r="H74" s="360">
        <f t="shared" si="29"/>
        <v>94536.8</v>
      </c>
    </row>
    <row r="75" spans="1:8" s="354" customFormat="1" x14ac:dyDescent="0.2">
      <c r="A75" s="361"/>
      <c r="B75" s="361"/>
      <c r="C75" s="362" t="s">
        <v>289</v>
      </c>
      <c r="D75" s="362"/>
      <c r="E75" s="363" t="s">
        <v>144</v>
      </c>
      <c r="F75" s="364">
        <f>SUM(F76:F76)</f>
        <v>516</v>
      </c>
      <c r="G75" s="364">
        <f t="shared" ref="G75:H75" si="30">SUM(G76:G76)</f>
        <v>-516</v>
      </c>
      <c r="H75" s="365">
        <f t="shared" si="30"/>
        <v>0</v>
      </c>
    </row>
    <row r="76" spans="1:8" s="373" customFormat="1" ht="22.5" x14ac:dyDescent="0.2">
      <c r="A76" s="366"/>
      <c r="B76" s="366"/>
      <c r="C76" s="396"/>
      <c r="D76" s="374" t="s">
        <v>290</v>
      </c>
      <c r="E76" s="375" t="s">
        <v>291</v>
      </c>
      <c r="F76" s="376">
        <v>516</v>
      </c>
      <c r="G76" s="455">
        <v>-516</v>
      </c>
      <c r="H76" s="398">
        <f>F76+G76</f>
        <v>0</v>
      </c>
    </row>
    <row r="77" spans="1:8" s="373" customFormat="1" x14ac:dyDescent="0.2">
      <c r="A77" s="366"/>
      <c r="B77" s="366"/>
      <c r="C77" s="362" t="s">
        <v>292</v>
      </c>
      <c r="D77" s="362"/>
      <c r="E77" s="363" t="s">
        <v>145</v>
      </c>
      <c r="F77" s="364">
        <f>SUM(F78:F78)</f>
        <v>74</v>
      </c>
      <c r="G77" s="364">
        <f t="shared" ref="G77:H77" si="31">SUM(G78:G78)</f>
        <v>-74</v>
      </c>
      <c r="H77" s="365">
        <f t="shared" si="31"/>
        <v>0</v>
      </c>
    </row>
    <row r="78" spans="1:8" s="373" customFormat="1" ht="22.5" x14ac:dyDescent="0.2">
      <c r="A78" s="366"/>
      <c r="B78" s="366"/>
      <c r="C78" s="396"/>
      <c r="D78" s="374" t="s">
        <v>290</v>
      </c>
      <c r="E78" s="375" t="s">
        <v>291</v>
      </c>
      <c r="F78" s="376">
        <v>74</v>
      </c>
      <c r="G78" s="455">
        <v>-74</v>
      </c>
      <c r="H78" s="398">
        <f>F78+G78</f>
        <v>0</v>
      </c>
    </row>
    <row r="79" spans="1:8" s="373" customFormat="1" x14ac:dyDescent="0.2">
      <c r="A79" s="366"/>
      <c r="B79" s="366"/>
      <c r="C79" s="362" t="s">
        <v>282</v>
      </c>
      <c r="D79" s="362"/>
      <c r="E79" s="437" t="s">
        <v>283</v>
      </c>
      <c r="F79" s="364">
        <f>SUM(F80:F82)</f>
        <v>6700</v>
      </c>
      <c r="G79" s="364">
        <f t="shared" ref="G79:H79" si="32">SUM(G80:G82)</f>
        <v>1390</v>
      </c>
      <c r="H79" s="365">
        <f t="shared" si="32"/>
        <v>8090</v>
      </c>
    </row>
    <row r="80" spans="1:8" s="373" customFormat="1" ht="33.75" x14ac:dyDescent="0.2">
      <c r="A80" s="366"/>
      <c r="B80" s="366"/>
      <c r="C80" s="396"/>
      <c r="D80" s="374" t="s">
        <v>290</v>
      </c>
      <c r="E80" s="375" t="s">
        <v>488</v>
      </c>
      <c r="F80" s="376">
        <v>3000</v>
      </c>
      <c r="G80" s="455">
        <v>1390</v>
      </c>
      <c r="H80" s="398">
        <f>F80+G80</f>
        <v>4390</v>
      </c>
    </row>
    <row r="81" spans="1:8" s="373" customFormat="1" x14ac:dyDescent="0.2">
      <c r="A81" s="366"/>
      <c r="B81" s="366"/>
      <c r="C81" s="367"/>
      <c r="D81" s="374" t="s">
        <v>250</v>
      </c>
      <c r="E81" s="375" t="s">
        <v>293</v>
      </c>
      <c r="F81" s="376">
        <v>2500</v>
      </c>
      <c r="G81" s="429"/>
      <c r="H81" s="398">
        <f t="shared" ref="H81:H82" si="33">F81+G81</f>
        <v>2500</v>
      </c>
    </row>
    <row r="82" spans="1:8" s="373" customFormat="1" ht="22.5" x14ac:dyDescent="0.2">
      <c r="A82" s="366"/>
      <c r="B82" s="366"/>
      <c r="C82" s="367"/>
      <c r="D82" s="374" t="s">
        <v>258</v>
      </c>
      <c r="E82" s="375" t="s">
        <v>294</v>
      </c>
      <c r="F82" s="376">
        <v>1200</v>
      </c>
      <c r="G82" s="429"/>
      <c r="H82" s="398">
        <f t="shared" si="33"/>
        <v>1200</v>
      </c>
    </row>
    <row r="83" spans="1:8" s="373" customFormat="1" x14ac:dyDescent="0.2">
      <c r="A83" s="366"/>
      <c r="B83" s="366"/>
      <c r="C83" s="362" t="s">
        <v>229</v>
      </c>
      <c r="D83" s="362"/>
      <c r="E83" s="363" t="s">
        <v>146</v>
      </c>
      <c r="F83" s="364">
        <f>SUM(F84:F97)</f>
        <v>48094.880000000005</v>
      </c>
      <c r="G83" s="364">
        <f t="shared" ref="G83:H83" si="34">SUM(G84:G97)</f>
        <v>4744.3599999999997</v>
      </c>
      <c r="H83" s="365">
        <f t="shared" si="34"/>
        <v>52839.240000000005</v>
      </c>
    </row>
    <row r="84" spans="1:8" s="373" customFormat="1" x14ac:dyDescent="0.2">
      <c r="A84" s="366"/>
      <c r="B84" s="366"/>
      <c r="C84" s="396"/>
      <c r="D84" s="368" t="s">
        <v>273</v>
      </c>
      <c r="E84" s="369" t="s">
        <v>295</v>
      </c>
      <c r="F84" s="370">
        <v>1000</v>
      </c>
      <c r="G84" s="429"/>
      <c r="H84" s="398">
        <f>F84+G84</f>
        <v>1000</v>
      </c>
    </row>
    <row r="85" spans="1:8" s="373" customFormat="1" x14ac:dyDescent="0.2">
      <c r="A85" s="366"/>
      <c r="B85" s="366"/>
      <c r="C85" s="396"/>
      <c r="D85" s="368" t="s">
        <v>232</v>
      </c>
      <c r="E85" s="369" t="s">
        <v>295</v>
      </c>
      <c r="F85" s="370">
        <v>1500</v>
      </c>
      <c r="G85" s="429"/>
      <c r="H85" s="398">
        <f t="shared" ref="H85:H97" si="35">F85+G85</f>
        <v>1500</v>
      </c>
    </row>
    <row r="86" spans="1:8" s="373" customFormat="1" ht="45" x14ac:dyDescent="0.2">
      <c r="A86" s="366"/>
      <c r="B86" s="366"/>
      <c r="C86" s="367"/>
      <c r="D86" s="368" t="s">
        <v>243</v>
      </c>
      <c r="E86" s="369" t="s">
        <v>1414</v>
      </c>
      <c r="F86" s="370">
        <v>500</v>
      </c>
      <c r="G86" s="455">
        <v>4744.3599999999997</v>
      </c>
      <c r="H86" s="398">
        <f t="shared" si="35"/>
        <v>5244.36</v>
      </c>
    </row>
    <row r="87" spans="1:8" s="373" customFormat="1" ht="45" x14ac:dyDescent="0.2">
      <c r="A87" s="366"/>
      <c r="B87" s="366"/>
      <c r="C87" s="367"/>
      <c r="D87" s="368" t="s">
        <v>245</v>
      </c>
      <c r="E87" s="369" t="s">
        <v>296</v>
      </c>
      <c r="F87" s="370">
        <v>900</v>
      </c>
      <c r="G87" s="429"/>
      <c r="H87" s="398">
        <f t="shared" si="35"/>
        <v>900</v>
      </c>
    </row>
    <row r="88" spans="1:8" s="373" customFormat="1" ht="22.5" x14ac:dyDescent="0.2">
      <c r="A88" s="366"/>
      <c r="B88" s="366"/>
      <c r="C88" s="367"/>
      <c r="D88" s="368" t="s">
        <v>234</v>
      </c>
      <c r="E88" s="369" t="s">
        <v>297</v>
      </c>
      <c r="F88" s="370">
        <v>0</v>
      </c>
      <c r="G88" s="429"/>
      <c r="H88" s="398">
        <f t="shared" si="35"/>
        <v>0</v>
      </c>
    </row>
    <row r="89" spans="1:8" s="373" customFormat="1" ht="33.75" x14ac:dyDescent="0.2">
      <c r="A89" s="366"/>
      <c r="B89" s="366"/>
      <c r="C89" s="367"/>
      <c r="D89" s="374" t="s">
        <v>298</v>
      </c>
      <c r="E89" s="375" t="s">
        <v>299</v>
      </c>
      <c r="F89" s="376">
        <v>9000</v>
      </c>
      <c r="G89" s="429"/>
      <c r="H89" s="398">
        <f t="shared" si="35"/>
        <v>9000</v>
      </c>
    </row>
    <row r="90" spans="1:8" s="373" customFormat="1" x14ac:dyDescent="0.2">
      <c r="A90" s="366"/>
      <c r="B90" s="366"/>
      <c r="C90" s="367"/>
      <c r="D90" s="368" t="s">
        <v>236</v>
      </c>
      <c r="E90" s="369" t="s">
        <v>300</v>
      </c>
      <c r="F90" s="370">
        <v>3917.31</v>
      </c>
      <c r="G90" s="429"/>
      <c r="H90" s="398">
        <f t="shared" si="35"/>
        <v>3917.31</v>
      </c>
    </row>
    <row r="91" spans="1:8" s="373" customFormat="1" x14ac:dyDescent="0.2">
      <c r="A91" s="366"/>
      <c r="B91" s="366"/>
      <c r="C91" s="367"/>
      <c r="D91" s="374" t="s">
        <v>238</v>
      </c>
      <c r="E91" s="375" t="s">
        <v>301</v>
      </c>
      <c r="F91" s="376">
        <v>8000</v>
      </c>
      <c r="G91" s="429"/>
      <c r="H91" s="398">
        <f t="shared" si="35"/>
        <v>8000</v>
      </c>
    </row>
    <row r="92" spans="1:8" s="373" customFormat="1" ht="22.5" x14ac:dyDescent="0.2">
      <c r="A92" s="366"/>
      <c r="B92" s="366"/>
      <c r="C92" s="367"/>
      <c r="D92" s="374" t="s">
        <v>302</v>
      </c>
      <c r="E92" s="375" t="s">
        <v>303</v>
      </c>
      <c r="F92" s="376">
        <v>4585.1400000000003</v>
      </c>
      <c r="G92" s="429"/>
      <c r="H92" s="398">
        <f t="shared" si="35"/>
        <v>4585.1400000000003</v>
      </c>
    </row>
    <row r="93" spans="1:8" s="373" customFormat="1" ht="22.5" x14ac:dyDescent="0.2">
      <c r="A93" s="366"/>
      <c r="B93" s="366"/>
      <c r="C93" s="367"/>
      <c r="D93" s="374" t="s">
        <v>253</v>
      </c>
      <c r="E93" s="375" t="s">
        <v>304</v>
      </c>
      <c r="F93" s="376">
        <v>1303.3599999999999</v>
      </c>
      <c r="G93" s="429"/>
      <c r="H93" s="398">
        <f t="shared" si="35"/>
        <v>1303.3599999999999</v>
      </c>
    </row>
    <row r="94" spans="1:8" s="373" customFormat="1" ht="22.5" x14ac:dyDescent="0.2">
      <c r="A94" s="366"/>
      <c r="B94" s="366"/>
      <c r="C94" s="367"/>
      <c r="D94" s="374" t="s">
        <v>287</v>
      </c>
      <c r="E94" s="375" t="s">
        <v>305</v>
      </c>
      <c r="F94" s="376">
        <v>2000</v>
      </c>
      <c r="G94" s="429"/>
      <c r="H94" s="398">
        <f t="shared" si="35"/>
        <v>2000</v>
      </c>
    </row>
    <row r="95" spans="1:8" s="373" customFormat="1" ht="22.5" x14ac:dyDescent="0.2">
      <c r="A95" s="366"/>
      <c r="B95" s="366"/>
      <c r="C95" s="367"/>
      <c r="D95" s="374" t="s">
        <v>258</v>
      </c>
      <c r="E95" s="375" t="s">
        <v>306</v>
      </c>
      <c r="F95" s="376">
        <v>3065.8</v>
      </c>
      <c r="G95" s="429"/>
      <c r="H95" s="398">
        <f t="shared" si="35"/>
        <v>3065.8</v>
      </c>
    </row>
    <row r="96" spans="1:8" s="373" customFormat="1" ht="33.75" x14ac:dyDescent="0.2">
      <c r="A96" s="366"/>
      <c r="B96" s="366"/>
      <c r="C96" s="367"/>
      <c r="D96" s="438" t="s">
        <v>250</v>
      </c>
      <c r="E96" s="439" t="s">
        <v>307</v>
      </c>
      <c r="F96" s="440">
        <v>6323.27</v>
      </c>
      <c r="G96" s="429"/>
      <c r="H96" s="398">
        <f t="shared" si="35"/>
        <v>6323.27</v>
      </c>
    </row>
    <row r="97" spans="1:8" s="373" customFormat="1" x14ac:dyDescent="0.2">
      <c r="A97" s="366"/>
      <c r="B97" s="366"/>
      <c r="C97" s="367"/>
      <c r="D97" s="384" t="s">
        <v>280</v>
      </c>
      <c r="E97" s="385" t="s">
        <v>308</v>
      </c>
      <c r="F97" s="441">
        <v>6000</v>
      </c>
      <c r="G97" s="442"/>
      <c r="H97" s="443">
        <f t="shared" si="35"/>
        <v>6000</v>
      </c>
    </row>
    <row r="98" spans="1:8" s="373" customFormat="1" x14ac:dyDescent="0.2">
      <c r="A98" s="366"/>
      <c r="B98" s="366"/>
      <c r="C98" s="362" t="s">
        <v>242</v>
      </c>
      <c r="D98" s="362"/>
      <c r="E98" s="363" t="s">
        <v>148</v>
      </c>
      <c r="F98" s="364">
        <f>SUM(F99:F105)</f>
        <v>14778.56</v>
      </c>
      <c r="G98" s="364">
        <f t="shared" ref="G98:H98" si="36">SUM(G99:G105)</f>
        <v>7200</v>
      </c>
      <c r="H98" s="365">
        <f t="shared" si="36"/>
        <v>21978.559999999998</v>
      </c>
    </row>
    <row r="99" spans="1:8" s="373" customFormat="1" x14ac:dyDescent="0.2">
      <c r="A99" s="366"/>
      <c r="B99" s="366"/>
      <c r="C99" s="367"/>
      <c r="D99" s="368" t="s">
        <v>273</v>
      </c>
      <c r="E99" s="369" t="s">
        <v>295</v>
      </c>
      <c r="F99" s="370">
        <v>178.56</v>
      </c>
      <c r="G99" s="429"/>
      <c r="H99" s="398">
        <f>F99+G99</f>
        <v>178.56</v>
      </c>
    </row>
    <row r="100" spans="1:8" s="373" customFormat="1" ht="45" x14ac:dyDescent="0.2">
      <c r="A100" s="366"/>
      <c r="B100" s="366"/>
      <c r="C100" s="367"/>
      <c r="D100" s="368" t="s">
        <v>243</v>
      </c>
      <c r="E100" s="369" t="s">
        <v>1359</v>
      </c>
      <c r="F100" s="370">
        <v>2500</v>
      </c>
      <c r="G100" s="455">
        <v>8000</v>
      </c>
      <c r="H100" s="398">
        <f t="shared" ref="H100:H105" si="37">F100+G100</f>
        <v>10500</v>
      </c>
    </row>
    <row r="101" spans="1:8" s="373" customFormat="1" ht="22.5" x14ac:dyDescent="0.2">
      <c r="A101" s="366"/>
      <c r="B101" s="366"/>
      <c r="C101" s="367"/>
      <c r="D101" s="374" t="s">
        <v>234</v>
      </c>
      <c r="E101" s="369" t="s">
        <v>297</v>
      </c>
      <c r="F101" s="370">
        <v>4700</v>
      </c>
      <c r="G101" s="429"/>
      <c r="H101" s="398">
        <f t="shared" si="37"/>
        <v>4700</v>
      </c>
    </row>
    <row r="102" spans="1:8" s="373" customFormat="1" ht="22.5" x14ac:dyDescent="0.2">
      <c r="A102" s="366"/>
      <c r="B102" s="366"/>
      <c r="C102" s="367"/>
      <c r="D102" s="374" t="s">
        <v>302</v>
      </c>
      <c r="E102" s="375" t="s">
        <v>309</v>
      </c>
      <c r="F102" s="376">
        <v>2000</v>
      </c>
      <c r="G102" s="455">
        <v>-800</v>
      </c>
      <c r="H102" s="398">
        <f t="shared" si="37"/>
        <v>1200</v>
      </c>
    </row>
    <row r="103" spans="1:8" s="373" customFormat="1" ht="22.5" x14ac:dyDescent="0.2">
      <c r="A103" s="366"/>
      <c r="B103" s="366"/>
      <c r="C103" s="367"/>
      <c r="D103" s="374" t="s">
        <v>287</v>
      </c>
      <c r="E103" s="375" t="s">
        <v>305</v>
      </c>
      <c r="F103" s="376">
        <v>4000</v>
      </c>
      <c r="G103" s="429"/>
      <c r="H103" s="398">
        <f t="shared" si="37"/>
        <v>4000</v>
      </c>
    </row>
    <row r="104" spans="1:8" s="373" customFormat="1" ht="22.5" x14ac:dyDescent="0.2">
      <c r="A104" s="366"/>
      <c r="B104" s="366"/>
      <c r="C104" s="367"/>
      <c r="D104" s="374" t="s">
        <v>250</v>
      </c>
      <c r="E104" s="375" t="s">
        <v>310</v>
      </c>
      <c r="F104" s="376">
        <v>400</v>
      </c>
      <c r="G104" s="429"/>
      <c r="H104" s="398">
        <f t="shared" si="37"/>
        <v>400</v>
      </c>
    </row>
    <row r="105" spans="1:8" s="373" customFormat="1" x14ac:dyDescent="0.2">
      <c r="A105" s="366"/>
      <c r="B105" s="366"/>
      <c r="C105" s="367"/>
      <c r="D105" s="374" t="s">
        <v>280</v>
      </c>
      <c r="E105" s="375" t="s">
        <v>308</v>
      </c>
      <c r="F105" s="376">
        <v>1000</v>
      </c>
      <c r="G105" s="429"/>
      <c r="H105" s="398">
        <f t="shared" si="37"/>
        <v>1000</v>
      </c>
    </row>
    <row r="106" spans="1:8" s="373" customFormat="1" ht="22.5" x14ac:dyDescent="0.2">
      <c r="A106" s="366"/>
      <c r="B106" s="366"/>
      <c r="C106" s="362" t="s">
        <v>311</v>
      </c>
      <c r="D106" s="362"/>
      <c r="E106" s="363" t="s">
        <v>312</v>
      </c>
      <c r="F106" s="364">
        <f>F107</f>
        <v>1329</v>
      </c>
      <c r="G106" s="364">
        <f t="shared" ref="G106:H106" si="38">G107</f>
        <v>0</v>
      </c>
      <c r="H106" s="365">
        <f t="shared" si="38"/>
        <v>1329</v>
      </c>
    </row>
    <row r="107" spans="1:8" s="373" customFormat="1" x14ac:dyDescent="0.2">
      <c r="A107" s="366"/>
      <c r="B107" s="366"/>
      <c r="C107" s="374"/>
      <c r="D107" s="374" t="s">
        <v>302</v>
      </c>
      <c r="E107" s="375" t="s">
        <v>489</v>
      </c>
      <c r="F107" s="376">
        <v>1329</v>
      </c>
      <c r="G107" s="429"/>
      <c r="H107" s="398">
        <f>F107+G107</f>
        <v>1329</v>
      </c>
    </row>
    <row r="108" spans="1:8" s="354" customFormat="1" ht="22.5" x14ac:dyDescent="0.2">
      <c r="A108" s="379"/>
      <c r="B108" s="444"/>
      <c r="C108" s="393" t="s">
        <v>31</v>
      </c>
      <c r="D108" s="394"/>
      <c r="E108" s="395" t="s">
        <v>252</v>
      </c>
      <c r="F108" s="445">
        <f>F109+F110</f>
        <v>10300</v>
      </c>
      <c r="G108" s="445">
        <f t="shared" ref="G108:H108" si="39">G109+G110</f>
        <v>0</v>
      </c>
      <c r="H108" s="446">
        <f t="shared" si="39"/>
        <v>10300</v>
      </c>
    </row>
    <row r="109" spans="1:8" s="373" customFormat="1" ht="22.5" x14ac:dyDescent="0.2">
      <c r="A109" s="436"/>
      <c r="B109" s="447"/>
      <c r="C109" s="448"/>
      <c r="D109" s="420" t="s">
        <v>273</v>
      </c>
      <c r="E109" s="449" t="s">
        <v>313</v>
      </c>
      <c r="F109" s="450">
        <v>10300</v>
      </c>
      <c r="G109" s="429"/>
      <c r="H109" s="398">
        <f>F109+G109</f>
        <v>10300</v>
      </c>
    </row>
    <row r="110" spans="1:8" s="373" customFormat="1" ht="22.5" x14ac:dyDescent="0.2">
      <c r="A110" s="436"/>
      <c r="B110" s="451"/>
      <c r="C110" s="452"/>
      <c r="D110" s="453" t="s">
        <v>245</v>
      </c>
      <c r="E110" s="375" t="s">
        <v>314</v>
      </c>
      <c r="F110" s="454">
        <v>0</v>
      </c>
      <c r="G110" s="455"/>
      <c r="H110" s="398">
        <f>F110+G110</f>
        <v>0</v>
      </c>
    </row>
    <row r="111" spans="1:8" s="373" customFormat="1" ht="15.75" x14ac:dyDescent="0.2">
      <c r="A111" s="456"/>
      <c r="B111" s="457" t="s">
        <v>315</v>
      </c>
      <c r="C111" s="458"/>
      <c r="D111" s="458"/>
      <c r="E111" s="433" t="s">
        <v>316</v>
      </c>
      <c r="F111" s="459">
        <f>F112</f>
        <v>669.2</v>
      </c>
      <c r="G111" s="459">
        <f t="shared" ref="G111:H112" si="40">G112</f>
        <v>0</v>
      </c>
      <c r="H111" s="842">
        <f t="shared" si="40"/>
        <v>669.2</v>
      </c>
    </row>
    <row r="112" spans="1:8" s="373" customFormat="1" x14ac:dyDescent="0.2">
      <c r="A112" s="366"/>
      <c r="B112" s="366"/>
      <c r="C112" s="362" t="s">
        <v>229</v>
      </c>
      <c r="D112" s="362"/>
      <c r="E112" s="363" t="s">
        <v>146</v>
      </c>
      <c r="F112" s="364">
        <f>F113</f>
        <v>669.2</v>
      </c>
      <c r="G112" s="364">
        <f t="shared" si="40"/>
        <v>0</v>
      </c>
      <c r="H112" s="365">
        <f t="shared" si="40"/>
        <v>669.2</v>
      </c>
    </row>
    <row r="113" spans="1:8" s="373" customFormat="1" ht="22.5" x14ac:dyDescent="0.2">
      <c r="A113" s="366"/>
      <c r="B113" s="366"/>
      <c r="C113" s="460"/>
      <c r="D113" s="374" t="s">
        <v>248</v>
      </c>
      <c r="E113" s="375" t="s">
        <v>317</v>
      </c>
      <c r="F113" s="376">
        <v>669.2</v>
      </c>
      <c r="G113" s="429"/>
      <c r="H113" s="398">
        <f>F113+G113</f>
        <v>669.2</v>
      </c>
    </row>
    <row r="114" spans="1:8" s="373" customFormat="1" ht="15.75" x14ac:dyDescent="0.2">
      <c r="A114" s="456"/>
      <c r="B114" s="356" t="s">
        <v>318</v>
      </c>
      <c r="C114" s="357"/>
      <c r="D114" s="357"/>
      <c r="E114" s="358" t="s">
        <v>205</v>
      </c>
      <c r="F114" s="359">
        <f>F117+F135+F115</f>
        <v>79822.420000000013</v>
      </c>
      <c r="G114" s="359">
        <f t="shared" ref="G114:H114" si="41">G117+G135+G115</f>
        <v>0</v>
      </c>
      <c r="H114" s="360">
        <f t="shared" si="41"/>
        <v>79822.420000000013</v>
      </c>
    </row>
    <row r="115" spans="1:8" s="373" customFormat="1" x14ac:dyDescent="0.2">
      <c r="A115" s="366"/>
      <c r="B115" s="361"/>
      <c r="C115" s="362" t="s">
        <v>282</v>
      </c>
      <c r="D115" s="362"/>
      <c r="E115" s="363" t="s">
        <v>283</v>
      </c>
      <c r="F115" s="364">
        <f>SUM(F116:F116)</f>
        <v>1300</v>
      </c>
      <c r="G115" s="364">
        <f t="shared" ref="G115:H115" si="42">SUM(G116:G116)</f>
        <v>0</v>
      </c>
      <c r="H115" s="365">
        <f t="shared" si="42"/>
        <v>1300</v>
      </c>
    </row>
    <row r="116" spans="1:8" s="373" customFormat="1" ht="33.75" x14ac:dyDescent="0.2">
      <c r="A116" s="366"/>
      <c r="B116" s="366"/>
      <c r="C116" s="367"/>
      <c r="D116" s="368" t="s">
        <v>243</v>
      </c>
      <c r="E116" s="369" t="s">
        <v>319</v>
      </c>
      <c r="F116" s="370">
        <v>1300</v>
      </c>
      <c r="G116" s="429"/>
      <c r="H116" s="398">
        <f>F116+G116</f>
        <v>1300</v>
      </c>
    </row>
    <row r="117" spans="1:8" s="373" customFormat="1" x14ac:dyDescent="0.2">
      <c r="A117" s="366"/>
      <c r="B117" s="366"/>
      <c r="C117" s="362" t="s">
        <v>229</v>
      </c>
      <c r="D117" s="362"/>
      <c r="E117" s="363" t="s">
        <v>146</v>
      </c>
      <c r="F117" s="364">
        <f>SUM(F118:F134)</f>
        <v>46722.420000000006</v>
      </c>
      <c r="G117" s="364">
        <f t="shared" ref="G117:H117" si="43">SUM(G118:G134)</f>
        <v>-500</v>
      </c>
      <c r="H117" s="365">
        <f t="shared" si="43"/>
        <v>46222.420000000006</v>
      </c>
    </row>
    <row r="118" spans="1:8" s="373" customFormat="1" ht="45" x14ac:dyDescent="0.2">
      <c r="A118" s="366"/>
      <c r="B118" s="366"/>
      <c r="C118" s="367"/>
      <c r="D118" s="368" t="s">
        <v>273</v>
      </c>
      <c r="E118" s="369" t="s">
        <v>320</v>
      </c>
      <c r="F118" s="370">
        <v>1500</v>
      </c>
      <c r="G118" s="429"/>
      <c r="H118" s="398">
        <f>F118+G118</f>
        <v>1500</v>
      </c>
    </row>
    <row r="119" spans="1:8" s="373" customFormat="1" ht="22.5" x14ac:dyDescent="0.2">
      <c r="A119" s="366"/>
      <c r="B119" s="366"/>
      <c r="C119" s="367"/>
      <c r="D119" s="374" t="s">
        <v>230</v>
      </c>
      <c r="E119" s="375" t="s">
        <v>321</v>
      </c>
      <c r="F119" s="376">
        <v>2000</v>
      </c>
      <c r="G119" s="429"/>
      <c r="H119" s="398">
        <f t="shared" ref="H119:H134" si="44">F119+G119</f>
        <v>2000</v>
      </c>
    </row>
    <row r="120" spans="1:8" s="373" customFormat="1" x14ac:dyDescent="0.2">
      <c r="A120" s="366"/>
      <c r="B120" s="366"/>
      <c r="C120" s="367"/>
      <c r="D120" s="368" t="s">
        <v>232</v>
      </c>
      <c r="E120" s="369" t="s">
        <v>322</v>
      </c>
      <c r="F120" s="370">
        <v>3500</v>
      </c>
      <c r="G120" s="429"/>
      <c r="H120" s="398">
        <f t="shared" si="44"/>
        <v>3500</v>
      </c>
    </row>
    <row r="121" spans="1:8" s="373" customFormat="1" ht="33.75" x14ac:dyDescent="0.2">
      <c r="A121" s="366"/>
      <c r="B121" s="366"/>
      <c r="C121" s="367"/>
      <c r="D121" s="368" t="s">
        <v>243</v>
      </c>
      <c r="E121" s="375" t="s">
        <v>323</v>
      </c>
      <c r="F121" s="370">
        <v>5000</v>
      </c>
      <c r="G121" s="429"/>
      <c r="H121" s="398">
        <f t="shared" si="44"/>
        <v>5000</v>
      </c>
    </row>
    <row r="122" spans="1:8" s="373" customFormat="1" ht="56.25" x14ac:dyDescent="0.2">
      <c r="A122" s="366"/>
      <c r="B122" s="366"/>
      <c r="C122" s="367"/>
      <c r="D122" s="368" t="s">
        <v>245</v>
      </c>
      <c r="E122" s="369" t="s">
        <v>324</v>
      </c>
      <c r="F122" s="370">
        <v>4200</v>
      </c>
      <c r="G122" s="429"/>
      <c r="H122" s="398">
        <f t="shared" si="44"/>
        <v>4200</v>
      </c>
    </row>
    <row r="123" spans="1:8" s="373" customFormat="1" ht="33.75" x14ac:dyDescent="0.2">
      <c r="A123" s="366"/>
      <c r="B123" s="366"/>
      <c r="C123" s="367"/>
      <c r="D123" s="368" t="s">
        <v>234</v>
      </c>
      <c r="E123" s="369" t="s">
        <v>325</v>
      </c>
      <c r="F123" s="370">
        <v>2819.27</v>
      </c>
      <c r="G123" s="429"/>
      <c r="H123" s="398">
        <f t="shared" si="44"/>
        <v>2819.27</v>
      </c>
    </row>
    <row r="124" spans="1:8" s="373" customFormat="1" x14ac:dyDescent="0.2">
      <c r="A124" s="366"/>
      <c r="B124" s="366"/>
      <c r="C124" s="367"/>
      <c r="D124" s="374" t="s">
        <v>298</v>
      </c>
      <c r="E124" s="375" t="s">
        <v>326</v>
      </c>
      <c r="F124" s="376">
        <v>2000</v>
      </c>
      <c r="G124" s="429"/>
      <c r="H124" s="398">
        <f t="shared" si="44"/>
        <v>2000</v>
      </c>
    </row>
    <row r="125" spans="1:8" s="373" customFormat="1" x14ac:dyDescent="0.2">
      <c r="A125" s="366"/>
      <c r="B125" s="366"/>
      <c r="C125" s="367"/>
      <c r="D125" s="368"/>
      <c r="E125" s="369"/>
      <c r="F125" s="370">
        <v>0</v>
      </c>
      <c r="G125" s="429"/>
      <c r="H125" s="398">
        <f t="shared" si="44"/>
        <v>0</v>
      </c>
    </row>
    <row r="126" spans="1:8" s="373" customFormat="1" x14ac:dyDescent="0.2">
      <c r="A126" s="366"/>
      <c r="B126" s="366"/>
      <c r="C126" s="367"/>
      <c r="D126" s="368" t="s">
        <v>238</v>
      </c>
      <c r="E126" s="369" t="s">
        <v>327</v>
      </c>
      <c r="F126" s="370">
        <v>979.75</v>
      </c>
      <c r="G126" s="426"/>
      <c r="H126" s="398">
        <f t="shared" si="44"/>
        <v>979.75</v>
      </c>
    </row>
    <row r="127" spans="1:8" s="373" customFormat="1" ht="22.5" x14ac:dyDescent="0.2">
      <c r="A127" s="366"/>
      <c r="B127" s="366"/>
      <c r="C127" s="367"/>
      <c r="D127" s="368" t="s">
        <v>302</v>
      </c>
      <c r="E127" s="369" t="s">
        <v>328</v>
      </c>
      <c r="F127" s="370">
        <v>1500</v>
      </c>
      <c r="G127" s="426"/>
      <c r="H127" s="398">
        <f t="shared" si="44"/>
        <v>1500</v>
      </c>
    </row>
    <row r="128" spans="1:8" s="373" customFormat="1" ht="22.5" x14ac:dyDescent="0.2">
      <c r="A128" s="366"/>
      <c r="B128" s="366"/>
      <c r="C128" s="367"/>
      <c r="D128" s="368" t="s">
        <v>253</v>
      </c>
      <c r="E128" s="369" t="s">
        <v>329</v>
      </c>
      <c r="F128" s="370">
        <v>2300</v>
      </c>
      <c r="G128" s="426"/>
      <c r="H128" s="398">
        <f>F128+G128</f>
        <v>2300</v>
      </c>
    </row>
    <row r="129" spans="1:8" s="373" customFormat="1" x14ac:dyDescent="0.2">
      <c r="A129" s="366"/>
      <c r="B129" s="366"/>
      <c r="C129" s="367"/>
      <c r="D129" s="374" t="s">
        <v>248</v>
      </c>
      <c r="E129" s="375" t="s">
        <v>330</v>
      </c>
      <c r="F129" s="376">
        <v>3500</v>
      </c>
      <c r="G129" s="703">
        <v>-500</v>
      </c>
      <c r="H129" s="398">
        <f t="shared" si="44"/>
        <v>3000</v>
      </c>
    </row>
    <row r="130" spans="1:8" s="373" customFormat="1" ht="22.5" x14ac:dyDescent="0.2">
      <c r="A130" s="366"/>
      <c r="B130" s="366"/>
      <c r="C130" s="367"/>
      <c r="D130" s="374" t="s">
        <v>240</v>
      </c>
      <c r="E130" s="375" t="s">
        <v>321</v>
      </c>
      <c r="F130" s="376">
        <v>6500</v>
      </c>
      <c r="G130" s="426"/>
      <c r="H130" s="398">
        <f t="shared" si="44"/>
        <v>6500</v>
      </c>
    </row>
    <row r="131" spans="1:8" s="373" customFormat="1" ht="56.25" x14ac:dyDescent="0.2">
      <c r="A131" s="366"/>
      <c r="B131" s="366"/>
      <c r="C131" s="367"/>
      <c r="D131" s="374" t="s">
        <v>287</v>
      </c>
      <c r="E131" s="375" t="s">
        <v>331</v>
      </c>
      <c r="F131" s="376">
        <v>3583.67</v>
      </c>
      <c r="G131" s="426"/>
      <c r="H131" s="398">
        <f t="shared" si="44"/>
        <v>3583.67</v>
      </c>
    </row>
    <row r="132" spans="1:8" s="373" customFormat="1" ht="22.5" x14ac:dyDescent="0.2">
      <c r="A132" s="366"/>
      <c r="B132" s="366"/>
      <c r="C132" s="367"/>
      <c r="D132" s="374" t="s">
        <v>258</v>
      </c>
      <c r="E132" s="375" t="s">
        <v>332</v>
      </c>
      <c r="F132" s="376">
        <v>2300</v>
      </c>
      <c r="G132" s="426"/>
      <c r="H132" s="398">
        <f t="shared" si="44"/>
        <v>2300</v>
      </c>
    </row>
    <row r="133" spans="1:8" s="373" customFormat="1" ht="22.5" x14ac:dyDescent="0.2">
      <c r="A133" s="366"/>
      <c r="B133" s="366"/>
      <c r="C133" s="367"/>
      <c r="D133" s="374" t="s">
        <v>250</v>
      </c>
      <c r="E133" s="375" t="s">
        <v>333</v>
      </c>
      <c r="F133" s="376">
        <v>3500</v>
      </c>
      <c r="G133" s="426"/>
      <c r="H133" s="398">
        <f t="shared" si="44"/>
        <v>3500</v>
      </c>
    </row>
    <row r="134" spans="1:8" s="373" customFormat="1" ht="33.75" x14ac:dyDescent="0.2">
      <c r="A134" s="366"/>
      <c r="B134" s="366"/>
      <c r="C134" s="461"/>
      <c r="D134" s="438" t="s">
        <v>280</v>
      </c>
      <c r="E134" s="439" t="s">
        <v>334</v>
      </c>
      <c r="F134" s="440">
        <v>1539.73</v>
      </c>
      <c r="G134" s="426"/>
      <c r="H134" s="398">
        <f t="shared" si="44"/>
        <v>1539.73</v>
      </c>
    </row>
    <row r="135" spans="1:8" s="373" customFormat="1" x14ac:dyDescent="0.2">
      <c r="A135" s="366"/>
      <c r="B135" s="366"/>
      <c r="C135" s="462" t="s">
        <v>242</v>
      </c>
      <c r="D135" s="462"/>
      <c r="E135" s="463" t="s">
        <v>148</v>
      </c>
      <c r="F135" s="464">
        <f>SUM(F136:F149)</f>
        <v>31800</v>
      </c>
      <c r="G135" s="464">
        <f t="shared" ref="G135:H135" si="45">SUM(G136:G149)</f>
        <v>500</v>
      </c>
      <c r="H135" s="843">
        <f t="shared" si="45"/>
        <v>32300</v>
      </c>
    </row>
    <row r="136" spans="1:8" s="373" customFormat="1" ht="22.5" x14ac:dyDescent="0.2">
      <c r="A136" s="366"/>
      <c r="B136" s="366"/>
      <c r="C136" s="367"/>
      <c r="D136" s="368" t="s">
        <v>273</v>
      </c>
      <c r="E136" s="369" t="s">
        <v>335</v>
      </c>
      <c r="F136" s="370">
        <v>3000</v>
      </c>
      <c r="G136" s="465"/>
      <c r="H136" s="398">
        <f>F136+G136</f>
        <v>3000</v>
      </c>
    </row>
    <row r="137" spans="1:8" s="373" customFormat="1" ht="22.5" x14ac:dyDescent="0.2">
      <c r="A137" s="366"/>
      <c r="B137" s="366"/>
      <c r="C137" s="367"/>
      <c r="D137" s="374" t="s">
        <v>230</v>
      </c>
      <c r="E137" s="375" t="s">
        <v>321</v>
      </c>
      <c r="F137" s="376">
        <v>1000</v>
      </c>
      <c r="G137" s="465"/>
      <c r="H137" s="398">
        <f t="shared" ref="H137:H149" si="46">F137+G137</f>
        <v>1000</v>
      </c>
    </row>
    <row r="138" spans="1:8" s="373" customFormat="1" x14ac:dyDescent="0.2">
      <c r="A138" s="366"/>
      <c r="B138" s="366"/>
      <c r="C138" s="367"/>
      <c r="D138" s="374" t="s">
        <v>232</v>
      </c>
      <c r="E138" s="369" t="s">
        <v>322</v>
      </c>
      <c r="F138" s="376">
        <v>1500</v>
      </c>
      <c r="G138" s="465"/>
      <c r="H138" s="398">
        <f t="shared" si="46"/>
        <v>1500</v>
      </c>
    </row>
    <row r="139" spans="1:8" s="373" customFormat="1" ht="22.5" x14ac:dyDescent="0.2">
      <c r="A139" s="366"/>
      <c r="B139" s="366"/>
      <c r="C139" s="367"/>
      <c r="D139" s="368" t="s">
        <v>243</v>
      </c>
      <c r="E139" s="369" t="s">
        <v>321</v>
      </c>
      <c r="F139" s="370">
        <v>1700</v>
      </c>
      <c r="G139" s="465"/>
      <c r="H139" s="398">
        <f t="shared" si="46"/>
        <v>1700</v>
      </c>
    </row>
    <row r="140" spans="1:8" s="373" customFormat="1" ht="22.5" x14ac:dyDescent="0.2">
      <c r="A140" s="366"/>
      <c r="B140" s="366"/>
      <c r="C140" s="367"/>
      <c r="D140" s="368" t="s">
        <v>245</v>
      </c>
      <c r="E140" s="369" t="s">
        <v>336</v>
      </c>
      <c r="F140" s="370">
        <v>1500</v>
      </c>
      <c r="G140" s="465"/>
      <c r="H140" s="398">
        <f t="shared" si="46"/>
        <v>1500</v>
      </c>
    </row>
    <row r="141" spans="1:8" s="373" customFormat="1" x14ac:dyDescent="0.2">
      <c r="A141" s="366"/>
      <c r="B141" s="366"/>
      <c r="C141" s="367"/>
      <c r="D141" s="368" t="s">
        <v>234</v>
      </c>
      <c r="E141" s="369" t="s">
        <v>322</v>
      </c>
      <c r="F141" s="370">
        <v>1000</v>
      </c>
      <c r="G141" s="465"/>
      <c r="H141" s="398">
        <f t="shared" si="46"/>
        <v>1000</v>
      </c>
    </row>
    <row r="142" spans="1:8" s="373" customFormat="1" x14ac:dyDescent="0.2">
      <c r="A142" s="366"/>
      <c r="B142" s="366"/>
      <c r="C142" s="367"/>
      <c r="D142" s="374" t="s">
        <v>298</v>
      </c>
      <c r="E142" s="375" t="s">
        <v>326</v>
      </c>
      <c r="F142" s="376">
        <v>5000</v>
      </c>
      <c r="G142" s="465"/>
      <c r="H142" s="398">
        <f t="shared" si="46"/>
        <v>5000</v>
      </c>
    </row>
    <row r="143" spans="1:8" s="373" customFormat="1" ht="22.5" x14ac:dyDescent="0.2">
      <c r="A143" s="366"/>
      <c r="B143" s="366"/>
      <c r="C143" s="367"/>
      <c r="D143" s="368" t="s">
        <v>302</v>
      </c>
      <c r="E143" s="369" t="s">
        <v>328</v>
      </c>
      <c r="F143" s="370">
        <v>2000</v>
      </c>
      <c r="G143" s="465"/>
      <c r="H143" s="398">
        <f t="shared" si="46"/>
        <v>2000</v>
      </c>
    </row>
    <row r="144" spans="1:8" s="373" customFormat="1" ht="22.5" x14ac:dyDescent="0.2">
      <c r="A144" s="366"/>
      <c r="B144" s="366"/>
      <c r="C144" s="367"/>
      <c r="D144" s="368" t="s">
        <v>253</v>
      </c>
      <c r="E144" s="369" t="s">
        <v>329</v>
      </c>
      <c r="F144" s="370">
        <v>700</v>
      </c>
      <c r="G144" s="465"/>
      <c r="H144" s="398">
        <f t="shared" si="46"/>
        <v>700</v>
      </c>
    </row>
    <row r="145" spans="1:8" s="373" customFormat="1" ht="22.5" x14ac:dyDescent="0.2">
      <c r="A145" s="366"/>
      <c r="B145" s="366"/>
      <c r="C145" s="367"/>
      <c r="D145" s="368" t="s">
        <v>248</v>
      </c>
      <c r="E145" s="369" t="s">
        <v>493</v>
      </c>
      <c r="F145" s="370">
        <v>0</v>
      </c>
      <c r="G145" s="455">
        <v>500</v>
      </c>
      <c r="H145" s="398">
        <f t="shared" si="46"/>
        <v>500</v>
      </c>
    </row>
    <row r="146" spans="1:8" s="373" customFormat="1" ht="22.5" x14ac:dyDescent="0.2">
      <c r="A146" s="366"/>
      <c r="B146" s="366"/>
      <c r="C146" s="367"/>
      <c r="D146" s="368" t="s">
        <v>287</v>
      </c>
      <c r="E146" s="369" t="s">
        <v>335</v>
      </c>
      <c r="F146" s="370">
        <v>3000</v>
      </c>
      <c r="G146" s="465"/>
      <c r="H146" s="398">
        <f t="shared" si="46"/>
        <v>3000</v>
      </c>
    </row>
    <row r="147" spans="1:8" s="373" customFormat="1" ht="22.5" x14ac:dyDescent="0.2">
      <c r="A147" s="366"/>
      <c r="B147" s="366"/>
      <c r="C147" s="367"/>
      <c r="D147" s="368" t="s">
        <v>258</v>
      </c>
      <c r="E147" s="375" t="s">
        <v>332</v>
      </c>
      <c r="F147" s="370">
        <v>2000</v>
      </c>
      <c r="G147" s="465"/>
      <c r="H147" s="398">
        <f t="shared" si="46"/>
        <v>2000</v>
      </c>
    </row>
    <row r="148" spans="1:8" s="373" customFormat="1" ht="22.5" x14ac:dyDescent="0.2">
      <c r="A148" s="366"/>
      <c r="B148" s="366"/>
      <c r="C148" s="367"/>
      <c r="D148" s="374" t="s">
        <v>250</v>
      </c>
      <c r="E148" s="375" t="s">
        <v>333</v>
      </c>
      <c r="F148" s="376">
        <v>2500</v>
      </c>
      <c r="G148" s="465"/>
      <c r="H148" s="398">
        <f t="shared" si="46"/>
        <v>2500</v>
      </c>
    </row>
    <row r="149" spans="1:8" s="373" customFormat="1" ht="33.75" x14ac:dyDescent="0.2">
      <c r="A149" s="366"/>
      <c r="B149" s="366"/>
      <c r="C149" s="367"/>
      <c r="D149" s="374" t="s">
        <v>280</v>
      </c>
      <c r="E149" s="375" t="s">
        <v>334</v>
      </c>
      <c r="F149" s="376">
        <v>6900</v>
      </c>
      <c r="G149" s="465"/>
      <c r="H149" s="398">
        <f t="shared" si="46"/>
        <v>6900</v>
      </c>
    </row>
    <row r="150" spans="1:8" s="373" customFormat="1" x14ac:dyDescent="0.2">
      <c r="A150" s="349" t="s">
        <v>110</v>
      </c>
      <c r="B150" s="349"/>
      <c r="C150" s="349"/>
      <c r="D150" s="349"/>
      <c r="E150" s="351" t="s">
        <v>337</v>
      </c>
      <c r="F150" s="352">
        <f>F155+F151</f>
        <v>67443.59</v>
      </c>
      <c r="G150" s="352">
        <f t="shared" ref="G150:H150" si="47">G155+G151</f>
        <v>-8744.36</v>
      </c>
      <c r="H150" s="353">
        <f t="shared" si="47"/>
        <v>58699.229999999996</v>
      </c>
    </row>
    <row r="151" spans="1:8" s="471" customFormat="1" x14ac:dyDescent="0.2">
      <c r="A151" s="386"/>
      <c r="B151" s="466" t="s">
        <v>111</v>
      </c>
      <c r="C151" s="467"/>
      <c r="D151" s="467"/>
      <c r="E151" s="468" t="s">
        <v>338</v>
      </c>
      <c r="F151" s="469">
        <f>F152</f>
        <v>18350.95</v>
      </c>
      <c r="G151" s="469">
        <f t="shared" ref="G151:H151" si="48">G152</f>
        <v>-12744.36</v>
      </c>
      <c r="H151" s="470">
        <f t="shared" si="48"/>
        <v>5606.59</v>
      </c>
    </row>
    <row r="152" spans="1:8" s="471" customFormat="1" ht="22.5" x14ac:dyDescent="0.2">
      <c r="A152" s="386"/>
      <c r="B152" s="472"/>
      <c r="C152" s="473" t="s">
        <v>31</v>
      </c>
      <c r="D152" s="473"/>
      <c r="E152" s="474" t="s">
        <v>252</v>
      </c>
      <c r="F152" s="475">
        <f>F153+F154</f>
        <v>18350.95</v>
      </c>
      <c r="G152" s="475">
        <f t="shared" ref="G152:H152" si="49">G153+G154</f>
        <v>-12744.36</v>
      </c>
      <c r="H152" s="476">
        <f t="shared" si="49"/>
        <v>5606.59</v>
      </c>
    </row>
    <row r="153" spans="1:8" s="373" customFormat="1" ht="22.5" x14ac:dyDescent="0.2">
      <c r="A153" s="436"/>
      <c r="B153" s="447"/>
      <c r="C153" s="477"/>
      <c r="D153" s="417" t="s">
        <v>232</v>
      </c>
      <c r="E153" s="478" t="s">
        <v>339</v>
      </c>
      <c r="F153" s="450">
        <v>5606.59</v>
      </c>
      <c r="G153" s="429"/>
      <c r="H153" s="398">
        <f>F153+G153</f>
        <v>5606.59</v>
      </c>
    </row>
    <row r="154" spans="1:8" s="373" customFormat="1" ht="45" x14ac:dyDescent="0.2">
      <c r="A154" s="436"/>
      <c r="B154" s="447"/>
      <c r="C154" s="477"/>
      <c r="D154" s="417" t="s">
        <v>243</v>
      </c>
      <c r="E154" s="479" t="s">
        <v>340</v>
      </c>
      <c r="F154" s="450">
        <v>12744.36</v>
      </c>
      <c r="G154" s="455">
        <v>-12744.36</v>
      </c>
      <c r="H154" s="398">
        <f>F154+G154</f>
        <v>0</v>
      </c>
    </row>
    <row r="155" spans="1:8" s="373" customFormat="1" ht="15.75" x14ac:dyDescent="0.2">
      <c r="A155" s="355"/>
      <c r="B155" s="356" t="s">
        <v>341</v>
      </c>
      <c r="C155" s="357"/>
      <c r="D155" s="357"/>
      <c r="E155" s="358" t="s">
        <v>205</v>
      </c>
      <c r="F155" s="359">
        <f>F171+F158+F156</f>
        <v>49092.639999999999</v>
      </c>
      <c r="G155" s="359">
        <f t="shared" ref="G155:H155" si="50">G171+G158+G156</f>
        <v>4000</v>
      </c>
      <c r="H155" s="360">
        <f t="shared" si="50"/>
        <v>53092.639999999999</v>
      </c>
    </row>
    <row r="156" spans="1:8" s="373" customFormat="1" ht="15" x14ac:dyDescent="0.2">
      <c r="A156" s="355"/>
      <c r="B156" s="386"/>
      <c r="C156" s="480" t="s">
        <v>282</v>
      </c>
      <c r="D156" s="480"/>
      <c r="E156" s="481" t="s">
        <v>283</v>
      </c>
      <c r="F156" s="387">
        <f>F157</f>
        <v>2000</v>
      </c>
      <c r="G156" s="387">
        <f t="shared" ref="G156:H156" si="51">G157</f>
        <v>0</v>
      </c>
      <c r="H156" s="388">
        <f t="shared" si="51"/>
        <v>2000</v>
      </c>
    </row>
    <row r="157" spans="1:8" s="373" customFormat="1" ht="15.75" x14ac:dyDescent="0.2">
      <c r="A157" s="355"/>
      <c r="B157" s="386"/>
      <c r="C157" s="389"/>
      <c r="D157" s="390" t="s">
        <v>240</v>
      </c>
      <c r="E157" s="482" t="s">
        <v>342</v>
      </c>
      <c r="F157" s="483">
        <v>2000</v>
      </c>
      <c r="G157" s="429"/>
      <c r="H157" s="398">
        <f>F157+G157</f>
        <v>2000</v>
      </c>
    </row>
    <row r="158" spans="1:8" s="373" customFormat="1" x14ac:dyDescent="0.2">
      <c r="A158" s="361"/>
      <c r="B158" s="361"/>
      <c r="C158" s="362" t="s">
        <v>229</v>
      </c>
      <c r="D158" s="362"/>
      <c r="E158" s="363" t="s">
        <v>146</v>
      </c>
      <c r="F158" s="364">
        <f>SUM(F159:F170)</f>
        <v>40092.639999999999</v>
      </c>
      <c r="G158" s="364">
        <f t="shared" ref="G158:H158" si="52">SUM(G159:G170)</f>
        <v>4000</v>
      </c>
      <c r="H158" s="365">
        <f t="shared" si="52"/>
        <v>44092.639999999999</v>
      </c>
    </row>
    <row r="159" spans="1:8" s="373" customFormat="1" ht="22.5" x14ac:dyDescent="0.2">
      <c r="A159" s="366"/>
      <c r="B159" s="366"/>
      <c r="C159" s="367"/>
      <c r="D159" s="374" t="s">
        <v>230</v>
      </c>
      <c r="E159" s="375" t="s">
        <v>343</v>
      </c>
      <c r="F159" s="376">
        <v>1500</v>
      </c>
      <c r="G159" s="429"/>
      <c r="H159" s="398">
        <f>F159+G159</f>
        <v>1500</v>
      </c>
    </row>
    <row r="160" spans="1:8" s="373" customFormat="1" ht="22.5" x14ac:dyDescent="0.2">
      <c r="A160" s="366"/>
      <c r="B160" s="366"/>
      <c r="C160" s="367"/>
      <c r="D160" s="368" t="s">
        <v>232</v>
      </c>
      <c r="E160" s="369" t="s">
        <v>344</v>
      </c>
      <c r="F160" s="370">
        <v>0</v>
      </c>
      <c r="G160" s="429"/>
      <c r="H160" s="398">
        <f t="shared" ref="H160:H170" si="53">F160+G160</f>
        <v>0</v>
      </c>
    </row>
    <row r="161" spans="1:8" s="373" customFormat="1" ht="22.5" x14ac:dyDescent="0.2">
      <c r="A161" s="366"/>
      <c r="B161" s="366"/>
      <c r="C161" s="367"/>
      <c r="D161" s="368" t="s">
        <v>243</v>
      </c>
      <c r="E161" s="369" t="s">
        <v>345</v>
      </c>
      <c r="F161" s="370">
        <v>2500</v>
      </c>
      <c r="G161" s="429"/>
      <c r="H161" s="398">
        <f t="shared" si="53"/>
        <v>2500</v>
      </c>
    </row>
    <row r="162" spans="1:8" s="373" customFormat="1" ht="45" x14ac:dyDescent="0.2">
      <c r="A162" s="366"/>
      <c r="B162" s="366"/>
      <c r="C162" s="367"/>
      <c r="D162" s="368" t="s">
        <v>245</v>
      </c>
      <c r="E162" s="369" t="s">
        <v>346</v>
      </c>
      <c r="F162" s="370">
        <v>5700</v>
      </c>
      <c r="G162" s="429"/>
      <c r="H162" s="398">
        <f t="shared" si="53"/>
        <v>5700</v>
      </c>
    </row>
    <row r="163" spans="1:8" s="373" customFormat="1" x14ac:dyDescent="0.2">
      <c r="A163" s="366"/>
      <c r="B163" s="366"/>
      <c r="C163" s="367"/>
      <c r="D163" s="368" t="s">
        <v>234</v>
      </c>
      <c r="E163" s="369" t="s">
        <v>347</v>
      </c>
      <c r="F163" s="370">
        <v>1500</v>
      </c>
      <c r="G163" s="429"/>
      <c r="H163" s="398">
        <f t="shared" si="53"/>
        <v>1500</v>
      </c>
    </row>
    <row r="164" spans="1:8" s="373" customFormat="1" x14ac:dyDescent="0.2">
      <c r="A164" s="366"/>
      <c r="B164" s="366"/>
      <c r="C164" s="367"/>
      <c r="D164" s="374" t="s">
        <v>298</v>
      </c>
      <c r="E164" s="375" t="s">
        <v>348</v>
      </c>
      <c r="F164" s="376">
        <v>6792.64</v>
      </c>
      <c r="G164" s="429"/>
      <c r="H164" s="398">
        <f t="shared" si="53"/>
        <v>6792.64</v>
      </c>
    </row>
    <row r="165" spans="1:8" s="373" customFormat="1" ht="45" x14ac:dyDescent="0.2">
      <c r="A165" s="366"/>
      <c r="B165" s="366"/>
      <c r="C165" s="367"/>
      <c r="D165" s="374" t="s">
        <v>302</v>
      </c>
      <c r="E165" s="375" t="s">
        <v>349</v>
      </c>
      <c r="F165" s="376">
        <v>5000</v>
      </c>
      <c r="G165" s="429"/>
      <c r="H165" s="398">
        <f t="shared" si="53"/>
        <v>5000</v>
      </c>
    </row>
    <row r="166" spans="1:8" s="373" customFormat="1" x14ac:dyDescent="0.2">
      <c r="A166" s="366"/>
      <c r="B166" s="366"/>
      <c r="C166" s="367"/>
      <c r="D166" s="374" t="s">
        <v>253</v>
      </c>
      <c r="E166" s="375" t="s">
        <v>350</v>
      </c>
      <c r="F166" s="376">
        <v>500</v>
      </c>
      <c r="G166" s="429"/>
      <c r="H166" s="398">
        <f t="shared" si="53"/>
        <v>500</v>
      </c>
    </row>
    <row r="167" spans="1:8" s="373" customFormat="1" ht="22.5" x14ac:dyDescent="0.2">
      <c r="A167" s="366"/>
      <c r="B167" s="366"/>
      <c r="C167" s="367"/>
      <c r="D167" s="374" t="s">
        <v>248</v>
      </c>
      <c r="E167" s="375" t="s">
        <v>351</v>
      </c>
      <c r="F167" s="376">
        <v>3600</v>
      </c>
      <c r="G167" s="429"/>
      <c r="H167" s="398">
        <f t="shared" si="53"/>
        <v>3600</v>
      </c>
    </row>
    <row r="168" spans="1:8" s="373" customFormat="1" ht="45" x14ac:dyDescent="0.2">
      <c r="A168" s="366"/>
      <c r="B168" s="366"/>
      <c r="C168" s="367"/>
      <c r="D168" s="374" t="s">
        <v>240</v>
      </c>
      <c r="E168" s="375" t="s">
        <v>1413</v>
      </c>
      <c r="F168" s="376">
        <v>9500</v>
      </c>
      <c r="G168" s="455">
        <v>4000</v>
      </c>
      <c r="H168" s="398">
        <f t="shared" si="53"/>
        <v>13500</v>
      </c>
    </row>
    <row r="169" spans="1:8" s="373" customFormat="1" ht="22.5" x14ac:dyDescent="0.2">
      <c r="A169" s="366"/>
      <c r="B169" s="366"/>
      <c r="C169" s="367"/>
      <c r="D169" s="374" t="s">
        <v>287</v>
      </c>
      <c r="E169" s="375" t="s">
        <v>352</v>
      </c>
      <c r="F169" s="376">
        <v>3000</v>
      </c>
      <c r="G169" s="429"/>
      <c r="H169" s="398">
        <f t="shared" si="53"/>
        <v>3000</v>
      </c>
    </row>
    <row r="170" spans="1:8" s="373" customFormat="1" x14ac:dyDescent="0.2">
      <c r="A170" s="366"/>
      <c r="B170" s="366"/>
      <c r="C170" s="367"/>
      <c r="D170" s="374" t="s">
        <v>250</v>
      </c>
      <c r="E170" s="484" t="s">
        <v>353</v>
      </c>
      <c r="F170" s="376">
        <v>500</v>
      </c>
      <c r="G170" s="429"/>
      <c r="H170" s="398">
        <f t="shared" si="53"/>
        <v>500</v>
      </c>
    </row>
    <row r="171" spans="1:8" s="373" customFormat="1" x14ac:dyDescent="0.2">
      <c r="A171" s="366"/>
      <c r="B171" s="366"/>
      <c r="C171" s="362" t="s">
        <v>242</v>
      </c>
      <c r="D171" s="362"/>
      <c r="E171" s="363" t="s">
        <v>148</v>
      </c>
      <c r="F171" s="364">
        <f>SUM(F172:F173)</f>
        <v>7000</v>
      </c>
      <c r="G171" s="364">
        <f t="shared" ref="G171:H171" si="54">SUM(G172:G173)</f>
        <v>0</v>
      </c>
      <c r="H171" s="365">
        <f t="shared" si="54"/>
        <v>7000</v>
      </c>
    </row>
    <row r="172" spans="1:8" s="373" customFormat="1" ht="22.5" x14ac:dyDescent="0.2">
      <c r="A172" s="366"/>
      <c r="B172" s="366"/>
      <c r="C172" s="367"/>
      <c r="D172" s="374" t="s">
        <v>243</v>
      </c>
      <c r="E172" s="375" t="s">
        <v>354</v>
      </c>
      <c r="F172" s="376">
        <v>2000</v>
      </c>
      <c r="G172" s="429"/>
      <c r="H172" s="398">
        <f>F172+G172</f>
        <v>2000</v>
      </c>
    </row>
    <row r="173" spans="1:8" s="373" customFormat="1" ht="45" x14ac:dyDescent="0.2">
      <c r="A173" s="485"/>
      <c r="B173" s="485"/>
      <c r="C173" s="486"/>
      <c r="D173" s="438" t="s">
        <v>302</v>
      </c>
      <c r="E173" s="439" t="s">
        <v>349</v>
      </c>
      <c r="F173" s="440">
        <v>5000</v>
      </c>
      <c r="G173" s="429"/>
      <c r="H173" s="398">
        <f>F173+G173</f>
        <v>5000</v>
      </c>
    </row>
    <row r="174" spans="1:8" ht="23.25" customHeight="1" x14ac:dyDescent="0.2">
      <c r="A174" s="942"/>
      <c r="B174" s="943"/>
      <c r="C174" s="943"/>
      <c r="D174" s="487"/>
      <c r="E174" s="487" t="s">
        <v>355</v>
      </c>
      <c r="F174" s="706">
        <f>F150+F73+F52+F43+F34+F9+F27</f>
        <v>355229.86000000004</v>
      </c>
      <c r="G174" s="706">
        <f t="shared" ref="G174:H174" si="55">G150+G73+G52+G43+G34+G9+G27</f>
        <v>0</v>
      </c>
      <c r="H174" s="706">
        <f t="shared" si="55"/>
        <v>355229.86000000004</v>
      </c>
    </row>
    <row r="175" spans="1:8" x14ac:dyDescent="0.2">
      <c r="A175" s="488"/>
      <c r="B175" s="345"/>
      <c r="C175" s="345"/>
      <c r="D175" s="345"/>
      <c r="E175" s="489" t="s">
        <v>356</v>
      </c>
      <c r="F175" s="490"/>
      <c r="G175" s="705"/>
      <c r="H175" s="490"/>
    </row>
    <row r="176" spans="1:8" x14ac:dyDescent="0.2">
      <c r="A176" s="491"/>
      <c r="B176" s="345"/>
      <c r="C176" s="345"/>
      <c r="D176" s="345"/>
      <c r="E176" s="492" t="s">
        <v>357</v>
      </c>
      <c r="F176" s="493">
        <f>F174-F177</f>
        <v>293078.91000000003</v>
      </c>
      <c r="G176" s="493">
        <f>G168+G145+G129+G102+G100+G86+G80+G78+G76+G40+G37+G30+G22+G17</f>
        <v>13844.36</v>
      </c>
      <c r="H176" s="493">
        <f t="shared" ref="H176" si="56">H174-H177</f>
        <v>306923.27</v>
      </c>
    </row>
    <row r="177" spans="1:8" s="498" customFormat="1" x14ac:dyDescent="0.2">
      <c r="A177" s="494"/>
      <c r="B177" s="495"/>
      <c r="C177" s="495"/>
      <c r="D177" s="495"/>
      <c r="E177" s="496" t="s">
        <v>358</v>
      </c>
      <c r="F177" s="497">
        <f>F108+F41+F32+F25+F152</f>
        <v>62150.95</v>
      </c>
      <c r="G177" s="497">
        <f>G154+G42+G33</f>
        <v>-13844.36</v>
      </c>
      <c r="H177" s="497">
        <f t="shared" ref="H177" si="57">H108+H41+H32+H25+H152</f>
        <v>48306.59</v>
      </c>
    </row>
  </sheetData>
  <sheetProtection selectLockedCells="1" selectUnlockedCells="1"/>
  <mergeCells count="4">
    <mergeCell ref="A6:F6"/>
    <mergeCell ref="C64:C67"/>
    <mergeCell ref="B67:B69"/>
    <mergeCell ref="A174:C174"/>
  </mergeCells>
  <pageMargins left="0.9055118110236221" right="0" top="0.55118110236220474" bottom="0.39370078740157483" header="0.31496062992125984" footer="0.11811023622047245"/>
  <pageSetup paperSize="9" scale="90" firstPageNumber="0" orientation="portrait" r:id="rId1"/>
  <headerFooter alignWithMargins="0"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opLeftCell="A91" zoomScaleNormal="100" workbookViewId="0">
      <selection activeCell="K80" sqref="K80"/>
    </sheetView>
  </sheetViews>
  <sheetFormatPr defaultRowHeight="12.75" x14ac:dyDescent="0.2"/>
  <cols>
    <col min="1" max="1" width="3.85546875" style="344" customWidth="1"/>
    <col min="2" max="2" width="38" style="344" customWidth="1"/>
    <col min="3" max="3" width="12.140625" style="344" customWidth="1"/>
    <col min="4" max="4" width="11.7109375" style="344" customWidth="1"/>
    <col min="5" max="5" width="13.85546875" style="344" hidden="1" customWidth="1"/>
    <col min="6" max="6" width="10.42578125" style="344" hidden="1" customWidth="1"/>
    <col min="7" max="7" width="9.42578125" style="344" bestFit="1" customWidth="1"/>
    <col min="8" max="8" width="10.7109375" style="344" bestFit="1" customWidth="1"/>
    <col min="9" max="254" width="9.140625" style="344"/>
    <col min="255" max="255" width="6.7109375" style="344" customWidth="1"/>
    <col min="256" max="256" width="34.140625" style="344" customWidth="1"/>
    <col min="257" max="257" width="19" style="344" customWidth="1"/>
    <col min="258" max="258" width="27.85546875" style="344" customWidth="1"/>
    <col min="259" max="510" width="9.140625" style="344"/>
    <col min="511" max="511" width="6.7109375" style="344" customWidth="1"/>
    <col min="512" max="512" width="34.140625" style="344" customWidth="1"/>
    <col min="513" max="513" width="19" style="344" customWidth="1"/>
    <col min="514" max="514" width="27.85546875" style="344" customWidth="1"/>
    <col min="515" max="766" width="9.140625" style="344"/>
    <col min="767" max="767" width="6.7109375" style="344" customWidth="1"/>
    <col min="768" max="768" width="34.140625" style="344" customWidth="1"/>
    <col min="769" max="769" width="19" style="344" customWidth="1"/>
    <col min="770" max="770" width="27.85546875" style="344" customWidth="1"/>
    <col min="771" max="1022" width="9.140625" style="344"/>
    <col min="1023" max="1023" width="6.7109375" style="344" customWidth="1"/>
    <col min="1024" max="1024" width="34.140625" style="344" customWidth="1"/>
    <col min="1025" max="1025" width="19" style="344" customWidth="1"/>
    <col min="1026" max="1026" width="27.85546875" style="344" customWidth="1"/>
    <col min="1027" max="1278" width="9.140625" style="344"/>
    <col min="1279" max="1279" width="6.7109375" style="344" customWidth="1"/>
    <col min="1280" max="1280" width="34.140625" style="344" customWidth="1"/>
    <col min="1281" max="1281" width="19" style="344" customWidth="1"/>
    <col min="1282" max="1282" width="27.85546875" style="344" customWidth="1"/>
    <col min="1283" max="1534" width="9.140625" style="344"/>
    <col min="1535" max="1535" width="6.7109375" style="344" customWidth="1"/>
    <col min="1536" max="1536" width="34.140625" style="344" customWidth="1"/>
    <col min="1537" max="1537" width="19" style="344" customWidth="1"/>
    <col min="1538" max="1538" width="27.85546875" style="344" customWidth="1"/>
    <col min="1539" max="1790" width="9.140625" style="344"/>
    <col min="1791" max="1791" width="6.7109375" style="344" customWidth="1"/>
    <col min="1792" max="1792" width="34.140625" style="344" customWidth="1"/>
    <col min="1793" max="1793" width="19" style="344" customWidth="1"/>
    <col min="1794" max="1794" width="27.85546875" style="344" customWidth="1"/>
    <col min="1795" max="2046" width="9.140625" style="344"/>
    <col min="2047" max="2047" width="6.7109375" style="344" customWidth="1"/>
    <col min="2048" max="2048" width="34.140625" style="344" customWidth="1"/>
    <col min="2049" max="2049" width="19" style="344" customWidth="1"/>
    <col min="2050" max="2050" width="27.85546875" style="344" customWidth="1"/>
    <col min="2051" max="2302" width="9.140625" style="344"/>
    <col min="2303" max="2303" width="6.7109375" style="344" customWidth="1"/>
    <col min="2304" max="2304" width="34.140625" style="344" customWidth="1"/>
    <col min="2305" max="2305" width="19" style="344" customWidth="1"/>
    <col min="2306" max="2306" width="27.85546875" style="344" customWidth="1"/>
    <col min="2307" max="2558" width="9.140625" style="344"/>
    <col min="2559" max="2559" width="6.7109375" style="344" customWidth="1"/>
    <col min="2560" max="2560" width="34.140625" style="344" customWidth="1"/>
    <col min="2561" max="2561" width="19" style="344" customWidth="1"/>
    <col min="2562" max="2562" width="27.85546875" style="344" customWidth="1"/>
    <col min="2563" max="2814" width="9.140625" style="344"/>
    <col min="2815" max="2815" width="6.7109375" style="344" customWidth="1"/>
    <col min="2816" max="2816" width="34.140625" style="344" customWidth="1"/>
    <col min="2817" max="2817" width="19" style="344" customWidth="1"/>
    <col min="2818" max="2818" width="27.85546875" style="344" customWidth="1"/>
    <col min="2819" max="3070" width="9.140625" style="344"/>
    <col min="3071" max="3071" width="6.7109375" style="344" customWidth="1"/>
    <col min="3072" max="3072" width="34.140625" style="344" customWidth="1"/>
    <col min="3073" max="3073" width="19" style="344" customWidth="1"/>
    <col min="3074" max="3074" width="27.85546875" style="344" customWidth="1"/>
    <col min="3075" max="3326" width="9.140625" style="344"/>
    <col min="3327" max="3327" width="6.7109375" style="344" customWidth="1"/>
    <col min="3328" max="3328" width="34.140625" style="344" customWidth="1"/>
    <col min="3329" max="3329" width="19" style="344" customWidth="1"/>
    <col min="3330" max="3330" width="27.85546875" style="344" customWidth="1"/>
    <col min="3331" max="3582" width="9.140625" style="344"/>
    <col min="3583" max="3583" width="6.7109375" style="344" customWidth="1"/>
    <col min="3584" max="3584" width="34.140625" style="344" customWidth="1"/>
    <col min="3585" max="3585" width="19" style="344" customWidth="1"/>
    <col min="3586" max="3586" width="27.85546875" style="344" customWidth="1"/>
    <col min="3587" max="3838" width="9.140625" style="344"/>
    <col min="3839" max="3839" width="6.7109375" style="344" customWidth="1"/>
    <col min="3840" max="3840" width="34.140625" style="344" customWidth="1"/>
    <col min="3841" max="3841" width="19" style="344" customWidth="1"/>
    <col min="3842" max="3842" width="27.85546875" style="344" customWidth="1"/>
    <col min="3843" max="4094" width="9.140625" style="344"/>
    <col min="4095" max="4095" width="6.7109375" style="344" customWidth="1"/>
    <col min="4096" max="4096" width="34.140625" style="344" customWidth="1"/>
    <col min="4097" max="4097" width="19" style="344" customWidth="1"/>
    <col min="4098" max="4098" width="27.85546875" style="344" customWidth="1"/>
    <col min="4099" max="4350" width="9.140625" style="344"/>
    <col min="4351" max="4351" width="6.7109375" style="344" customWidth="1"/>
    <col min="4352" max="4352" width="34.140625" style="344" customWidth="1"/>
    <col min="4353" max="4353" width="19" style="344" customWidth="1"/>
    <col min="4354" max="4354" width="27.85546875" style="344" customWidth="1"/>
    <col min="4355" max="4606" width="9.140625" style="344"/>
    <col min="4607" max="4607" width="6.7109375" style="344" customWidth="1"/>
    <col min="4608" max="4608" width="34.140625" style="344" customWidth="1"/>
    <col min="4609" max="4609" width="19" style="344" customWidth="1"/>
    <col min="4610" max="4610" width="27.85546875" style="344" customWidth="1"/>
    <col min="4611" max="4862" width="9.140625" style="344"/>
    <col min="4863" max="4863" width="6.7109375" style="344" customWidth="1"/>
    <col min="4864" max="4864" width="34.140625" style="344" customWidth="1"/>
    <col min="4865" max="4865" width="19" style="344" customWidth="1"/>
    <col min="4866" max="4866" width="27.85546875" style="344" customWidth="1"/>
    <col min="4867" max="5118" width="9.140625" style="344"/>
    <col min="5119" max="5119" width="6.7109375" style="344" customWidth="1"/>
    <col min="5120" max="5120" width="34.140625" style="344" customWidth="1"/>
    <col min="5121" max="5121" width="19" style="344" customWidth="1"/>
    <col min="5122" max="5122" width="27.85546875" style="344" customWidth="1"/>
    <col min="5123" max="5374" width="9.140625" style="344"/>
    <col min="5375" max="5375" width="6.7109375" style="344" customWidth="1"/>
    <col min="5376" max="5376" width="34.140625" style="344" customWidth="1"/>
    <col min="5377" max="5377" width="19" style="344" customWidth="1"/>
    <col min="5378" max="5378" width="27.85546875" style="344" customWidth="1"/>
    <col min="5379" max="5630" width="9.140625" style="344"/>
    <col min="5631" max="5631" width="6.7109375" style="344" customWidth="1"/>
    <col min="5632" max="5632" width="34.140625" style="344" customWidth="1"/>
    <col min="5633" max="5633" width="19" style="344" customWidth="1"/>
    <col min="5634" max="5634" width="27.85546875" style="344" customWidth="1"/>
    <col min="5635" max="5886" width="9.140625" style="344"/>
    <col min="5887" max="5887" width="6.7109375" style="344" customWidth="1"/>
    <col min="5888" max="5888" width="34.140625" style="344" customWidth="1"/>
    <col min="5889" max="5889" width="19" style="344" customWidth="1"/>
    <col min="5890" max="5890" width="27.85546875" style="344" customWidth="1"/>
    <col min="5891" max="6142" width="9.140625" style="344"/>
    <col min="6143" max="6143" width="6.7109375" style="344" customWidth="1"/>
    <col min="6144" max="6144" width="34.140625" style="344" customWidth="1"/>
    <col min="6145" max="6145" width="19" style="344" customWidth="1"/>
    <col min="6146" max="6146" width="27.85546875" style="344" customWidth="1"/>
    <col min="6147" max="6398" width="9.140625" style="344"/>
    <col min="6399" max="6399" width="6.7109375" style="344" customWidth="1"/>
    <col min="6400" max="6400" width="34.140625" style="344" customWidth="1"/>
    <col min="6401" max="6401" width="19" style="344" customWidth="1"/>
    <col min="6402" max="6402" width="27.85546875" style="344" customWidth="1"/>
    <col min="6403" max="6654" width="9.140625" style="344"/>
    <col min="6655" max="6655" width="6.7109375" style="344" customWidth="1"/>
    <col min="6656" max="6656" width="34.140625" style="344" customWidth="1"/>
    <col min="6657" max="6657" width="19" style="344" customWidth="1"/>
    <col min="6658" max="6658" width="27.85546875" style="344" customWidth="1"/>
    <col min="6659" max="6910" width="9.140625" style="344"/>
    <col min="6911" max="6911" width="6.7109375" style="344" customWidth="1"/>
    <col min="6912" max="6912" width="34.140625" style="344" customWidth="1"/>
    <col min="6913" max="6913" width="19" style="344" customWidth="1"/>
    <col min="6914" max="6914" width="27.85546875" style="344" customWidth="1"/>
    <col min="6915" max="7166" width="9.140625" style="344"/>
    <col min="7167" max="7167" width="6.7109375" style="344" customWidth="1"/>
    <col min="7168" max="7168" width="34.140625" style="344" customWidth="1"/>
    <col min="7169" max="7169" width="19" style="344" customWidth="1"/>
    <col min="7170" max="7170" width="27.85546875" style="344" customWidth="1"/>
    <col min="7171" max="7422" width="9.140625" style="344"/>
    <col min="7423" max="7423" width="6.7109375" style="344" customWidth="1"/>
    <col min="7424" max="7424" width="34.140625" style="344" customWidth="1"/>
    <col min="7425" max="7425" width="19" style="344" customWidth="1"/>
    <col min="7426" max="7426" width="27.85546875" style="344" customWidth="1"/>
    <col min="7427" max="7678" width="9.140625" style="344"/>
    <col min="7679" max="7679" width="6.7109375" style="344" customWidth="1"/>
    <col min="7680" max="7680" width="34.140625" style="344" customWidth="1"/>
    <col min="7681" max="7681" width="19" style="344" customWidth="1"/>
    <col min="7682" max="7682" width="27.85546875" style="344" customWidth="1"/>
    <col min="7683" max="7934" width="9.140625" style="344"/>
    <col min="7935" max="7935" width="6.7109375" style="344" customWidth="1"/>
    <col min="7936" max="7936" width="34.140625" style="344" customWidth="1"/>
    <col min="7937" max="7937" width="19" style="344" customWidth="1"/>
    <col min="7938" max="7938" width="27.85546875" style="344" customWidth="1"/>
    <col min="7939" max="8190" width="9.140625" style="344"/>
    <col min="8191" max="8191" width="6.7109375" style="344" customWidth="1"/>
    <col min="8192" max="8192" width="34.140625" style="344" customWidth="1"/>
    <col min="8193" max="8193" width="19" style="344" customWidth="1"/>
    <col min="8194" max="8194" width="27.85546875" style="344" customWidth="1"/>
    <col min="8195" max="8446" width="9.140625" style="344"/>
    <col min="8447" max="8447" width="6.7109375" style="344" customWidth="1"/>
    <col min="8448" max="8448" width="34.140625" style="344" customWidth="1"/>
    <col min="8449" max="8449" width="19" style="344" customWidth="1"/>
    <col min="8450" max="8450" width="27.85546875" style="344" customWidth="1"/>
    <col min="8451" max="8702" width="9.140625" style="344"/>
    <col min="8703" max="8703" width="6.7109375" style="344" customWidth="1"/>
    <col min="8704" max="8704" width="34.140625" style="344" customWidth="1"/>
    <col min="8705" max="8705" width="19" style="344" customWidth="1"/>
    <col min="8706" max="8706" width="27.85546875" style="344" customWidth="1"/>
    <col min="8707" max="8958" width="9.140625" style="344"/>
    <col min="8959" max="8959" width="6.7109375" style="344" customWidth="1"/>
    <col min="8960" max="8960" width="34.140625" style="344" customWidth="1"/>
    <col min="8961" max="8961" width="19" style="344" customWidth="1"/>
    <col min="8962" max="8962" width="27.85546875" style="344" customWidth="1"/>
    <col min="8963" max="9214" width="9.140625" style="344"/>
    <col min="9215" max="9215" width="6.7109375" style="344" customWidth="1"/>
    <col min="9216" max="9216" width="34.140625" style="344" customWidth="1"/>
    <col min="9217" max="9217" width="19" style="344" customWidth="1"/>
    <col min="9218" max="9218" width="27.85546875" style="344" customWidth="1"/>
    <col min="9219" max="9470" width="9.140625" style="344"/>
    <col min="9471" max="9471" width="6.7109375" style="344" customWidth="1"/>
    <col min="9472" max="9472" width="34.140625" style="344" customWidth="1"/>
    <col min="9473" max="9473" width="19" style="344" customWidth="1"/>
    <col min="9474" max="9474" width="27.85546875" style="344" customWidth="1"/>
    <col min="9475" max="9726" width="9.140625" style="344"/>
    <col min="9727" max="9727" width="6.7109375" style="344" customWidth="1"/>
    <col min="9728" max="9728" width="34.140625" style="344" customWidth="1"/>
    <col min="9729" max="9729" width="19" style="344" customWidth="1"/>
    <col min="9730" max="9730" width="27.85546875" style="344" customWidth="1"/>
    <col min="9731" max="9982" width="9.140625" style="344"/>
    <col min="9983" max="9983" width="6.7109375" style="344" customWidth="1"/>
    <col min="9984" max="9984" width="34.140625" style="344" customWidth="1"/>
    <col min="9985" max="9985" width="19" style="344" customWidth="1"/>
    <col min="9986" max="9986" width="27.85546875" style="344" customWidth="1"/>
    <col min="9987" max="10238" width="9.140625" style="344"/>
    <col min="10239" max="10239" width="6.7109375" style="344" customWidth="1"/>
    <col min="10240" max="10240" width="34.140625" style="344" customWidth="1"/>
    <col min="10241" max="10241" width="19" style="344" customWidth="1"/>
    <col min="10242" max="10242" width="27.85546875" style="344" customWidth="1"/>
    <col min="10243" max="10494" width="9.140625" style="344"/>
    <col min="10495" max="10495" width="6.7109375" style="344" customWidth="1"/>
    <col min="10496" max="10496" width="34.140625" style="344" customWidth="1"/>
    <col min="10497" max="10497" width="19" style="344" customWidth="1"/>
    <col min="10498" max="10498" width="27.85546875" style="344" customWidth="1"/>
    <col min="10499" max="10750" width="9.140625" style="344"/>
    <col min="10751" max="10751" width="6.7109375" style="344" customWidth="1"/>
    <col min="10752" max="10752" width="34.140625" style="344" customWidth="1"/>
    <col min="10753" max="10753" width="19" style="344" customWidth="1"/>
    <col min="10754" max="10754" width="27.85546875" style="344" customWidth="1"/>
    <col min="10755" max="11006" width="9.140625" style="344"/>
    <col min="11007" max="11007" width="6.7109375" style="344" customWidth="1"/>
    <col min="11008" max="11008" width="34.140625" style="344" customWidth="1"/>
    <col min="11009" max="11009" width="19" style="344" customWidth="1"/>
    <col min="11010" max="11010" width="27.85546875" style="344" customWidth="1"/>
    <col min="11011" max="11262" width="9.140625" style="344"/>
    <col min="11263" max="11263" width="6.7109375" style="344" customWidth="1"/>
    <col min="11264" max="11264" width="34.140625" style="344" customWidth="1"/>
    <col min="11265" max="11265" width="19" style="344" customWidth="1"/>
    <col min="11266" max="11266" width="27.85546875" style="344" customWidth="1"/>
    <col min="11267" max="11518" width="9.140625" style="344"/>
    <col min="11519" max="11519" width="6.7109375" style="344" customWidth="1"/>
    <col min="11520" max="11520" width="34.140625" style="344" customWidth="1"/>
    <col min="11521" max="11521" width="19" style="344" customWidth="1"/>
    <col min="11522" max="11522" width="27.85546875" style="344" customWidth="1"/>
    <col min="11523" max="11774" width="9.140625" style="344"/>
    <col min="11775" max="11775" width="6.7109375" style="344" customWidth="1"/>
    <col min="11776" max="11776" width="34.140625" style="344" customWidth="1"/>
    <col min="11777" max="11777" width="19" style="344" customWidth="1"/>
    <col min="11778" max="11778" width="27.85546875" style="344" customWidth="1"/>
    <col min="11779" max="12030" width="9.140625" style="344"/>
    <col min="12031" max="12031" width="6.7109375" style="344" customWidth="1"/>
    <col min="12032" max="12032" width="34.140625" style="344" customWidth="1"/>
    <col min="12033" max="12033" width="19" style="344" customWidth="1"/>
    <col min="12034" max="12034" width="27.85546875" style="344" customWidth="1"/>
    <col min="12035" max="12286" width="9.140625" style="344"/>
    <col min="12287" max="12287" width="6.7109375" style="344" customWidth="1"/>
    <col min="12288" max="12288" width="34.140625" style="344" customWidth="1"/>
    <col min="12289" max="12289" width="19" style="344" customWidth="1"/>
    <col min="12290" max="12290" width="27.85546875" style="344" customWidth="1"/>
    <col min="12291" max="12542" width="9.140625" style="344"/>
    <col min="12543" max="12543" width="6.7109375" style="344" customWidth="1"/>
    <col min="12544" max="12544" width="34.140625" style="344" customWidth="1"/>
    <col min="12545" max="12545" width="19" style="344" customWidth="1"/>
    <col min="12546" max="12546" width="27.85546875" style="344" customWidth="1"/>
    <col min="12547" max="12798" width="9.140625" style="344"/>
    <col min="12799" max="12799" width="6.7109375" style="344" customWidth="1"/>
    <col min="12800" max="12800" width="34.140625" style="344" customWidth="1"/>
    <col min="12801" max="12801" width="19" style="344" customWidth="1"/>
    <col min="12802" max="12802" width="27.85546875" style="344" customWidth="1"/>
    <col min="12803" max="13054" width="9.140625" style="344"/>
    <col min="13055" max="13055" width="6.7109375" style="344" customWidth="1"/>
    <col min="13056" max="13056" width="34.140625" style="344" customWidth="1"/>
    <col min="13057" max="13057" width="19" style="344" customWidth="1"/>
    <col min="13058" max="13058" width="27.85546875" style="344" customWidth="1"/>
    <col min="13059" max="13310" width="9.140625" style="344"/>
    <col min="13311" max="13311" width="6.7109375" style="344" customWidth="1"/>
    <col min="13312" max="13312" width="34.140625" style="344" customWidth="1"/>
    <col min="13313" max="13313" width="19" style="344" customWidth="1"/>
    <col min="13314" max="13314" width="27.85546875" style="344" customWidth="1"/>
    <col min="13315" max="13566" width="9.140625" style="344"/>
    <col min="13567" max="13567" width="6.7109375" style="344" customWidth="1"/>
    <col min="13568" max="13568" width="34.140625" style="344" customWidth="1"/>
    <col min="13569" max="13569" width="19" style="344" customWidth="1"/>
    <col min="13570" max="13570" width="27.85546875" style="344" customWidth="1"/>
    <col min="13571" max="13822" width="9.140625" style="344"/>
    <col min="13823" max="13823" width="6.7109375" style="344" customWidth="1"/>
    <col min="13824" max="13824" width="34.140625" style="344" customWidth="1"/>
    <col min="13825" max="13825" width="19" style="344" customWidth="1"/>
    <col min="13826" max="13826" width="27.85546875" style="344" customWidth="1"/>
    <col min="13827" max="14078" width="9.140625" style="344"/>
    <col min="14079" max="14079" width="6.7109375" style="344" customWidth="1"/>
    <col min="14080" max="14080" width="34.140625" style="344" customWidth="1"/>
    <col min="14081" max="14081" width="19" style="344" customWidth="1"/>
    <col min="14082" max="14082" width="27.85546875" style="344" customWidth="1"/>
    <col min="14083" max="14334" width="9.140625" style="344"/>
    <col min="14335" max="14335" width="6.7109375" style="344" customWidth="1"/>
    <col min="14336" max="14336" width="34.140625" style="344" customWidth="1"/>
    <col min="14337" max="14337" width="19" style="344" customWidth="1"/>
    <col min="14338" max="14338" width="27.85546875" style="344" customWidth="1"/>
    <col min="14339" max="14590" width="9.140625" style="344"/>
    <col min="14591" max="14591" width="6.7109375" style="344" customWidth="1"/>
    <col min="14592" max="14592" width="34.140625" style="344" customWidth="1"/>
    <col min="14593" max="14593" width="19" style="344" customWidth="1"/>
    <col min="14594" max="14594" width="27.85546875" style="344" customWidth="1"/>
    <col min="14595" max="14846" width="9.140625" style="344"/>
    <col min="14847" max="14847" width="6.7109375" style="344" customWidth="1"/>
    <col min="14848" max="14848" width="34.140625" style="344" customWidth="1"/>
    <col min="14849" max="14849" width="19" style="344" customWidth="1"/>
    <col min="14850" max="14850" width="27.85546875" style="344" customWidth="1"/>
    <col min="14851" max="15102" width="9.140625" style="344"/>
    <col min="15103" max="15103" width="6.7109375" style="344" customWidth="1"/>
    <col min="15104" max="15104" width="34.140625" style="344" customWidth="1"/>
    <col min="15105" max="15105" width="19" style="344" customWidth="1"/>
    <col min="15106" max="15106" width="27.85546875" style="344" customWidth="1"/>
    <col min="15107" max="15358" width="9.140625" style="344"/>
    <col min="15359" max="15359" width="6.7109375" style="344" customWidth="1"/>
    <col min="15360" max="15360" width="34.140625" style="344" customWidth="1"/>
    <col min="15361" max="15361" width="19" style="344" customWidth="1"/>
    <col min="15362" max="15362" width="27.85546875" style="344" customWidth="1"/>
    <col min="15363" max="15614" width="9.140625" style="344"/>
    <col min="15615" max="15615" width="6.7109375" style="344" customWidth="1"/>
    <col min="15616" max="15616" width="34.140625" style="344" customWidth="1"/>
    <col min="15617" max="15617" width="19" style="344" customWidth="1"/>
    <col min="15618" max="15618" width="27.85546875" style="344" customWidth="1"/>
    <col min="15619" max="15870" width="9.140625" style="344"/>
    <col min="15871" max="15871" width="6.7109375" style="344" customWidth="1"/>
    <col min="15872" max="15872" width="34.140625" style="344" customWidth="1"/>
    <col min="15873" max="15873" width="19" style="344" customWidth="1"/>
    <col min="15874" max="15874" width="27.85546875" style="344" customWidth="1"/>
    <col min="15875" max="16126" width="9.140625" style="344"/>
    <col min="16127" max="16127" width="6.7109375" style="344" customWidth="1"/>
    <col min="16128" max="16128" width="34.140625" style="344" customWidth="1"/>
    <col min="16129" max="16129" width="19" style="344" customWidth="1"/>
    <col min="16130" max="16130" width="27.85546875" style="344" customWidth="1"/>
    <col min="16131" max="16384" width="9.140625" style="344"/>
  </cols>
  <sheetData>
    <row r="1" spans="1:8" x14ac:dyDescent="0.2">
      <c r="A1" s="500"/>
      <c r="B1" s="500"/>
      <c r="C1" s="944" t="s">
        <v>491</v>
      </c>
      <c r="D1" s="944"/>
      <c r="E1" s="944"/>
      <c r="F1" s="944"/>
      <c r="G1" s="944"/>
      <c r="H1" s="944"/>
    </row>
    <row r="2" spans="1:8" ht="29.25" customHeight="1" x14ac:dyDescent="0.2">
      <c r="A2" s="945" t="s">
        <v>359</v>
      </c>
      <c r="B2" s="945"/>
      <c r="C2" s="945"/>
      <c r="D2" s="945"/>
      <c r="E2" s="945"/>
      <c r="F2" s="945"/>
    </row>
    <row r="3" spans="1:8" ht="45" x14ac:dyDescent="0.2">
      <c r="A3" s="501" t="s">
        <v>2</v>
      </c>
      <c r="B3" s="502" t="s">
        <v>360</v>
      </c>
      <c r="C3" s="503" t="s">
        <v>361</v>
      </c>
      <c r="D3" s="504" t="s">
        <v>362</v>
      </c>
      <c r="E3" s="505" t="s">
        <v>363</v>
      </c>
      <c r="F3" s="506" t="s">
        <v>364</v>
      </c>
      <c r="G3" s="505" t="s">
        <v>128</v>
      </c>
      <c r="H3" s="505" t="s">
        <v>365</v>
      </c>
    </row>
    <row r="4" spans="1:8" x14ac:dyDescent="0.2">
      <c r="A4" s="507" t="s">
        <v>191</v>
      </c>
      <c r="B4" s="508" t="s">
        <v>273</v>
      </c>
      <c r="C4" s="507">
        <v>276</v>
      </c>
      <c r="D4" s="509">
        <f>SUM(D5:D8)</f>
        <v>16978.559999999998</v>
      </c>
      <c r="E4" s="509">
        <f t="shared" ref="E4:G4" si="0">SUM(E5:E8)</f>
        <v>12162.59</v>
      </c>
      <c r="F4" s="509">
        <f t="shared" si="0"/>
        <v>6.1045010679611647</v>
      </c>
      <c r="G4" s="509">
        <f t="shared" si="0"/>
        <v>0</v>
      </c>
      <c r="H4" s="509">
        <f>SUM(H5:H8)</f>
        <v>16978.559999999998</v>
      </c>
    </row>
    <row r="5" spans="1:8" x14ac:dyDescent="0.2">
      <c r="A5" s="510"/>
      <c r="B5" s="511" t="s">
        <v>366</v>
      </c>
      <c r="C5" s="512"/>
      <c r="D5" s="513">
        <v>10300</v>
      </c>
      <c r="E5" s="514">
        <v>1500</v>
      </c>
      <c r="F5" s="515">
        <f t="shared" ref="F5:F12" si="1">E5/D5</f>
        <v>0.14563106796116504</v>
      </c>
      <c r="G5" s="516"/>
      <c r="H5" s="517">
        <f>D5+G5</f>
        <v>10300</v>
      </c>
    </row>
    <row r="6" spans="1:8" x14ac:dyDescent="0.2">
      <c r="A6" s="510"/>
      <c r="B6" s="511" t="s">
        <v>367</v>
      </c>
      <c r="C6" s="512"/>
      <c r="D6" s="518">
        <v>1000</v>
      </c>
      <c r="E6" s="519">
        <v>4614.95</v>
      </c>
      <c r="F6" s="520">
        <f t="shared" si="1"/>
        <v>4.6149499999999994</v>
      </c>
      <c r="G6" s="516"/>
      <c r="H6" s="517">
        <f t="shared" ref="H6:H8" si="2">D6+G6</f>
        <v>1000</v>
      </c>
    </row>
    <row r="7" spans="1:8" x14ac:dyDescent="0.2">
      <c r="A7" s="510"/>
      <c r="B7" s="511" t="s">
        <v>304</v>
      </c>
      <c r="C7" s="512"/>
      <c r="D7" s="518">
        <v>1178.56</v>
      </c>
      <c r="E7" s="519"/>
      <c r="F7" s="520"/>
      <c r="G7" s="516"/>
      <c r="H7" s="517">
        <f t="shared" si="2"/>
        <v>1178.56</v>
      </c>
    </row>
    <row r="8" spans="1:8" ht="22.5" x14ac:dyDescent="0.2">
      <c r="A8" s="510"/>
      <c r="B8" s="511" t="s">
        <v>368</v>
      </c>
      <c r="C8" s="512"/>
      <c r="D8" s="513">
        <v>4500</v>
      </c>
      <c r="E8" s="521">
        <v>6047.64</v>
      </c>
      <c r="F8" s="515">
        <f t="shared" si="1"/>
        <v>1.34392</v>
      </c>
      <c r="G8" s="522"/>
      <c r="H8" s="517">
        <f t="shared" si="2"/>
        <v>4500</v>
      </c>
    </row>
    <row r="9" spans="1:8" x14ac:dyDescent="0.2">
      <c r="A9" s="507" t="s">
        <v>168</v>
      </c>
      <c r="B9" s="508" t="s">
        <v>230</v>
      </c>
      <c r="C9" s="507">
        <v>406</v>
      </c>
      <c r="D9" s="509">
        <f>SUM(D10:D13)</f>
        <v>21615.559999999998</v>
      </c>
      <c r="E9" s="509">
        <f t="shared" ref="E9:H9" si="3">SUM(E10:E13)</f>
        <v>15855.07</v>
      </c>
      <c r="F9" s="509">
        <f t="shared" si="3"/>
        <v>4.024049346408602</v>
      </c>
      <c r="G9" s="509">
        <f t="shared" si="3"/>
        <v>0</v>
      </c>
      <c r="H9" s="509">
        <f t="shared" si="3"/>
        <v>21615.559999999998</v>
      </c>
    </row>
    <row r="10" spans="1:8" x14ac:dyDescent="0.2">
      <c r="A10" s="523"/>
      <c r="B10" s="511" t="s">
        <v>369</v>
      </c>
      <c r="C10" s="523"/>
      <c r="D10" s="524">
        <v>15115.56</v>
      </c>
      <c r="E10" s="524">
        <v>7928.58</v>
      </c>
      <c r="F10" s="525">
        <f t="shared" si="1"/>
        <v>0.52453101307526817</v>
      </c>
      <c r="G10" s="526"/>
      <c r="H10" s="517">
        <f>D10+G10</f>
        <v>15115.56</v>
      </c>
    </row>
    <row r="11" spans="1:8" x14ac:dyDescent="0.2">
      <c r="A11" s="510"/>
      <c r="B11" s="511" t="s">
        <v>370</v>
      </c>
      <c r="C11" s="527"/>
      <c r="D11" s="524">
        <v>2000</v>
      </c>
      <c r="E11" s="514">
        <v>5144.13</v>
      </c>
      <c r="F11" s="525">
        <f t="shared" si="1"/>
        <v>2.5720650000000003</v>
      </c>
      <c r="G11" s="526"/>
      <c r="H11" s="517">
        <f t="shared" ref="H11:H13" si="4">D11+G11</f>
        <v>2000</v>
      </c>
    </row>
    <row r="12" spans="1:8" x14ac:dyDescent="0.2">
      <c r="A12" s="510"/>
      <c r="B12" s="511" t="s">
        <v>371</v>
      </c>
      <c r="C12" s="527"/>
      <c r="D12" s="524">
        <v>3000</v>
      </c>
      <c r="E12" s="514">
        <v>2782.36</v>
      </c>
      <c r="F12" s="525">
        <f t="shared" si="1"/>
        <v>0.92745333333333335</v>
      </c>
      <c r="G12" s="526"/>
      <c r="H12" s="517">
        <f t="shared" si="4"/>
        <v>3000</v>
      </c>
    </row>
    <row r="13" spans="1:8" x14ac:dyDescent="0.2">
      <c r="A13" s="510"/>
      <c r="B13" s="511" t="s">
        <v>372</v>
      </c>
      <c r="C13" s="527"/>
      <c r="D13" s="524">
        <v>1500</v>
      </c>
      <c r="E13" s="521">
        <v>0</v>
      </c>
      <c r="F13" s="525">
        <v>0</v>
      </c>
      <c r="G13" s="528"/>
      <c r="H13" s="517">
        <f t="shared" si="4"/>
        <v>1500</v>
      </c>
    </row>
    <row r="14" spans="1:8" x14ac:dyDescent="0.2">
      <c r="A14" s="507" t="s">
        <v>183</v>
      </c>
      <c r="B14" s="508" t="s">
        <v>232</v>
      </c>
      <c r="C14" s="507">
        <v>288</v>
      </c>
      <c r="D14" s="529">
        <f>SUM(D15:D19)</f>
        <v>17406.59</v>
      </c>
      <c r="E14" s="529">
        <f>SUM(E15:E19)</f>
        <v>10390.06</v>
      </c>
      <c r="F14" s="529">
        <f>SUM(F15:F19)</f>
        <v>5.4005159999999997</v>
      </c>
      <c r="G14" s="529">
        <f>SUM(G15:G19)</f>
        <v>0</v>
      </c>
      <c r="H14" s="529">
        <f>SUM(H15:H19)</f>
        <v>17406.59</v>
      </c>
    </row>
    <row r="15" spans="1:8" ht="22.5" x14ac:dyDescent="0.2">
      <c r="A15" s="523"/>
      <c r="B15" s="511" t="s">
        <v>373</v>
      </c>
      <c r="C15" s="523"/>
      <c r="D15" s="513">
        <v>5606.59</v>
      </c>
      <c r="E15" s="526">
        <v>0</v>
      </c>
      <c r="F15" s="515">
        <v>0</v>
      </c>
      <c r="G15" s="526"/>
      <c r="H15" s="517">
        <f>D15+G15</f>
        <v>5606.59</v>
      </c>
    </row>
    <row r="16" spans="1:8" x14ac:dyDescent="0.2">
      <c r="A16" s="510"/>
      <c r="B16" s="511" t="s">
        <v>374</v>
      </c>
      <c r="C16" s="527"/>
      <c r="D16" s="513">
        <v>1300</v>
      </c>
      <c r="E16" s="526">
        <v>999.96</v>
      </c>
      <c r="F16" s="515">
        <f>E16/D16</f>
        <v>0.76919999999999999</v>
      </c>
      <c r="G16" s="526"/>
      <c r="H16" s="517">
        <f t="shared" ref="H16:H19" si="5">D16+G16</f>
        <v>1300</v>
      </c>
    </row>
    <row r="17" spans="1:8" x14ac:dyDescent="0.2">
      <c r="A17" s="510"/>
      <c r="B17" s="511" t="s">
        <v>275</v>
      </c>
      <c r="C17" s="527"/>
      <c r="D17" s="513">
        <v>4000</v>
      </c>
      <c r="E17" s="526"/>
      <c r="F17" s="515"/>
      <c r="G17" s="526"/>
      <c r="H17" s="517">
        <f t="shared" si="5"/>
        <v>4000</v>
      </c>
    </row>
    <row r="18" spans="1:8" ht="22.5" x14ac:dyDescent="0.2">
      <c r="A18" s="510"/>
      <c r="B18" s="511" t="s">
        <v>375</v>
      </c>
      <c r="C18" s="527"/>
      <c r="D18" s="513">
        <v>1500</v>
      </c>
      <c r="E18" s="526">
        <v>5899.92</v>
      </c>
      <c r="F18" s="515">
        <f t="shared" ref="F18:F19" si="6">E18/D18</f>
        <v>3.9332799999999999</v>
      </c>
      <c r="G18" s="526"/>
      <c r="H18" s="517">
        <f t="shared" si="5"/>
        <v>1500</v>
      </c>
    </row>
    <row r="19" spans="1:8" ht="22.5" x14ac:dyDescent="0.2">
      <c r="A19" s="510"/>
      <c r="B19" s="511" t="s">
        <v>376</v>
      </c>
      <c r="C19" s="527"/>
      <c r="D19" s="513">
        <v>5000</v>
      </c>
      <c r="E19" s="526">
        <v>3490.18</v>
      </c>
      <c r="F19" s="515">
        <f t="shared" si="6"/>
        <v>0.69803599999999999</v>
      </c>
      <c r="G19" s="526"/>
      <c r="H19" s="517">
        <f t="shared" si="5"/>
        <v>5000</v>
      </c>
    </row>
    <row r="20" spans="1:8" x14ac:dyDescent="0.2">
      <c r="A20" s="507" t="s">
        <v>377</v>
      </c>
      <c r="B20" s="508" t="s">
        <v>243</v>
      </c>
      <c r="C20" s="507">
        <v>718</v>
      </c>
      <c r="D20" s="509">
        <f>SUM(D21:D27)</f>
        <v>32744.36</v>
      </c>
      <c r="E20" s="509">
        <f t="shared" ref="E20:H20" si="7">SUM(E21:E27)</f>
        <v>21977.409999999996</v>
      </c>
      <c r="F20" s="509">
        <f t="shared" si="7"/>
        <v>4.5891163967982695</v>
      </c>
      <c r="G20" s="509">
        <f t="shared" si="7"/>
        <v>0</v>
      </c>
      <c r="H20" s="509">
        <f t="shared" si="7"/>
        <v>32744.36</v>
      </c>
    </row>
    <row r="21" spans="1:8" ht="33.75" x14ac:dyDescent="0.2">
      <c r="A21" s="510"/>
      <c r="B21" s="511" t="s">
        <v>378</v>
      </c>
      <c r="C21" s="530"/>
      <c r="D21" s="513">
        <v>12744.36</v>
      </c>
      <c r="E21" s="526">
        <v>8504</v>
      </c>
      <c r="F21" s="515">
        <f>E21/D21</f>
        <v>0.66727556346493666</v>
      </c>
      <c r="G21" s="526">
        <v>-12744.36</v>
      </c>
      <c r="H21" s="526">
        <f>D21+G21</f>
        <v>0</v>
      </c>
    </row>
    <row r="22" spans="1:8" ht="22.5" x14ac:dyDescent="0.2">
      <c r="A22" s="510"/>
      <c r="B22" s="511" t="s">
        <v>1360</v>
      </c>
      <c r="C22" s="530"/>
      <c r="D22" s="513">
        <v>0</v>
      </c>
      <c r="E22" s="526"/>
      <c r="F22" s="515"/>
      <c r="G22" s="526">
        <v>12744.36</v>
      </c>
      <c r="H22" s="526">
        <f>D22+G22</f>
        <v>12744.36</v>
      </c>
    </row>
    <row r="23" spans="1:8" x14ac:dyDescent="0.2">
      <c r="A23" s="510"/>
      <c r="B23" s="511" t="s">
        <v>379</v>
      </c>
      <c r="C23" s="530"/>
      <c r="D23" s="513">
        <v>3000</v>
      </c>
      <c r="E23" s="526">
        <v>3000</v>
      </c>
      <c r="F23" s="515">
        <f t="shared" ref="F23:F27" si="8">E23/D23</f>
        <v>1</v>
      </c>
      <c r="G23" s="526"/>
      <c r="H23" s="526">
        <f t="shared" ref="H23:H27" si="9">D23+G23</f>
        <v>3000</v>
      </c>
    </row>
    <row r="24" spans="1:8" x14ac:dyDescent="0.2">
      <c r="A24" s="510"/>
      <c r="B24" s="511" t="s">
        <v>276</v>
      </c>
      <c r="C24" s="530"/>
      <c r="D24" s="513">
        <v>1500</v>
      </c>
      <c r="E24" s="526">
        <v>1499.07</v>
      </c>
      <c r="F24" s="515">
        <f t="shared" si="8"/>
        <v>0.99937999999999994</v>
      </c>
      <c r="G24" s="526"/>
      <c r="H24" s="526">
        <f t="shared" si="9"/>
        <v>1500</v>
      </c>
    </row>
    <row r="25" spans="1:8" ht="22.5" x14ac:dyDescent="0.2">
      <c r="A25" s="510"/>
      <c r="B25" s="511" t="s">
        <v>380</v>
      </c>
      <c r="C25" s="530"/>
      <c r="D25" s="513">
        <v>3000</v>
      </c>
      <c r="E25" s="526">
        <v>2443.46</v>
      </c>
      <c r="F25" s="515">
        <f t="shared" si="8"/>
        <v>0.81448666666666669</v>
      </c>
      <c r="G25" s="526"/>
      <c r="H25" s="526">
        <f t="shared" si="9"/>
        <v>3000</v>
      </c>
    </row>
    <row r="26" spans="1:8" x14ac:dyDescent="0.2">
      <c r="A26" s="510"/>
      <c r="B26" s="511" t="s">
        <v>371</v>
      </c>
      <c r="C26" s="530"/>
      <c r="D26" s="513">
        <v>8000</v>
      </c>
      <c r="E26" s="526">
        <v>3531.42</v>
      </c>
      <c r="F26" s="515">
        <f t="shared" si="8"/>
        <v>0.44142750000000003</v>
      </c>
      <c r="G26" s="526"/>
      <c r="H26" s="526">
        <f t="shared" si="9"/>
        <v>8000</v>
      </c>
    </row>
    <row r="27" spans="1:8" x14ac:dyDescent="0.2">
      <c r="A27" s="510"/>
      <c r="B27" s="511" t="s">
        <v>381</v>
      </c>
      <c r="C27" s="530"/>
      <c r="D27" s="513">
        <v>4500</v>
      </c>
      <c r="E27" s="528">
        <v>2999.46</v>
      </c>
      <c r="F27" s="515">
        <f t="shared" si="8"/>
        <v>0.66654666666666662</v>
      </c>
      <c r="G27" s="528"/>
      <c r="H27" s="526">
        <f t="shared" si="9"/>
        <v>4500</v>
      </c>
    </row>
    <row r="28" spans="1:8" x14ac:dyDescent="0.2">
      <c r="A28" s="507" t="s">
        <v>382</v>
      </c>
      <c r="B28" s="508" t="s">
        <v>245</v>
      </c>
      <c r="C28" s="507">
        <v>364</v>
      </c>
      <c r="D28" s="509">
        <f>SUM(D29:D36)</f>
        <v>20117.45</v>
      </c>
      <c r="E28" s="509">
        <f t="shared" ref="E28:H28" si="10">SUM(E29:E36)</f>
        <v>13566.839999999998</v>
      </c>
      <c r="F28" s="509">
        <f t="shared" si="10"/>
        <v>12.788015906432749</v>
      </c>
      <c r="G28" s="509">
        <f t="shared" si="10"/>
        <v>0</v>
      </c>
      <c r="H28" s="509">
        <f t="shared" si="10"/>
        <v>20117.45</v>
      </c>
    </row>
    <row r="29" spans="1:8" ht="22.5" x14ac:dyDescent="0.2">
      <c r="A29" s="523"/>
      <c r="B29" s="511" t="s">
        <v>383</v>
      </c>
      <c r="C29" s="523"/>
      <c r="D29" s="531">
        <v>0</v>
      </c>
      <c r="E29" s="532"/>
      <c r="F29" s="533"/>
      <c r="G29" s="526"/>
      <c r="H29" s="526">
        <f>D29+G29</f>
        <v>0</v>
      </c>
    </row>
    <row r="30" spans="1:8" x14ac:dyDescent="0.2">
      <c r="A30" s="523"/>
      <c r="B30" s="511" t="s">
        <v>384</v>
      </c>
      <c r="C30" s="523"/>
      <c r="D30" s="531">
        <v>7617.45</v>
      </c>
      <c r="E30" s="532"/>
      <c r="F30" s="533"/>
      <c r="G30" s="526"/>
      <c r="H30" s="526">
        <f>D30+G30</f>
        <v>7617.45</v>
      </c>
    </row>
    <row r="31" spans="1:8" ht="22.5" x14ac:dyDescent="0.2">
      <c r="A31" s="510"/>
      <c r="B31" s="511" t="s">
        <v>385</v>
      </c>
      <c r="C31" s="527"/>
      <c r="D31" s="513">
        <v>200</v>
      </c>
      <c r="E31" s="526">
        <v>200</v>
      </c>
      <c r="F31" s="515">
        <f>E31/D31</f>
        <v>1</v>
      </c>
      <c r="G31" s="526"/>
      <c r="H31" s="526">
        <f t="shared" ref="H31:H36" si="11">D31+G31</f>
        <v>200</v>
      </c>
    </row>
    <row r="32" spans="1:8" ht="22.5" x14ac:dyDescent="0.2">
      <c r="A32" s="510"/>
      <c r="B32" s="511" t="s">
        <v>386</v>
      </c>
      <c r="C32" s="527"/>
      <c r="D32" s="513">
        <v>900</v>
      </c>
      <c r="E32" s="526">
        <v>362</v>
      </c>
      <c r="F32" s="515">
        <f t="shared" ref="F32:F36" si="12">E32/D32</f>
        <v>0.4022222222222222</v>
      </c>
      <c r="G32" s="526"/>
      <c r="H32" s="526">
        <f t="shared" si="11"/>
        <v>900</v>
      </c>
    </row>
    <row r="33" spans="1:8" x14ac:dyDescent="0.2">
      <c r="A33" s="510"/>
      <c r="B33" s="511" t="s">
        <v>387</v>
      </c>
      <c r="C33" s="527"/>
      <c r="D33" s="513">
        <v>500</v>
      </c>
      <c r="E33" s="526">
        <v>4690.6099999999997</v>
      </c>
      <c r="F33" s="515">
        <f t="shared" si="12"/>
        <v>9.381219999999999</v>
      </c>
      <c r="G33" s="526"/>
      <c r="H33" s="526">
        <f t="shared" si="11"/>
        <v>500</v>
      </c>
    </row>
    <row r="34" spans="1:8" ht="22.5" x14ac:dyDescent="0.2">
      <c r="A34" s="510"/>
      <c r="B34" s="511" t="s">
        <v>388</v>
      </c>
      <c r="C34" s="527"/>
      <c r="D34" s="513">
        <v>1200</v>
      </c>
      <c r="E34" s="526">
        <v>459.53</v>
      </c>
      <c r="F34" s="515">
        <f t="shared" si="12"/>
        <v>0.38294166666666662</v>
      </c>
      <c r="G34" s="526"/>
      <c r="H34" s="526">
        <f t="shared" si="11"/>
        <v>1200</v>
      </c>
    </row>
    <row r="35" spans="1:8" ht="22.5" x14ac:dyDescent="0.2">
      <c r="A35" s="510"/>
      <c r="B35" s="511" t="s">
        <v>336</v>
      </c>
      <c r="C35" s="527"/>
      <c r="D35" s="513">
        <v>4000</v>
      </c>
      <c r="E35" s="526">
        <v>3267.3</v>
      </c>
      <c r="F35" s="515">
        <f t="shared" si="12"/>
        <v>0.81682500000000002</v>
      </c>
      <c r="G35" s="526"/>
      <c r="H35" s="526">
        <f t="shared" si="11"/>
        <v>4000</v>
      </c>
    </row>
    <row r="36" spans="1:8" ht="33.75" x14ac:dyDescent="0.2">
      <c r="A36" s="510"/>
      <c r="B36" s="511" t="s">
        <v>389</v>
      </c>
      <c r="C36" s="527"/>
      <c r="D36" s="534">
        <v>5700</v>
      </c>
      <c r="E36" s="528">
        <v>4587.3999999999996</v>
      </c>
      <c r="F36" s="515">
        <f t="shared" si="12"/>
        <v>0.80480701754385964</v>
      </c>
      <c r="G36" s="528"/>
      <c r="H36" s="526">
        <f t="shared" si="11"/>
        <v>5700</v>
      </c>
    </row>
    <row r="37" spans="1:8" x14ac:dyDescent="0.2">
      <c r="A37" s="507" t="s">
        <v>390</v>
      </c>
      <c r="B37" s="508" t="s">
        <v>234</v>
      </c>
      <c r="C37" s="507">
        <v>165</v>
      </c>
      <c r="D37" s="509">
        <f>SUM(D38:D42)</f>
        <v>13019.27</v>
      </c>
      <c r="E37" s="509">
        <f>SUM(E38:E42)</f>
        <v>7727.9</v>
      </c>
      <c r="F37" s="509">
        <f>SUM(F38:F42)</f>
        <v>2.9233427292410399</v>
      </c>
      <c r="G37" s="509">
        <f>SUM(G38:G42)</f>
        <v>0</v>
      </c>
      <c r="H37" s="509">
        <f>SUM(H38:H42)</f>
        <v>13019.27</v>
      </c>
    </row>
    <row r="38" spans="1:8" x14ac:dyDescent="0.2">
      <c r="A38" s="510"/>
      <c r="B38" s="511" t="s">
        <v>233</v>
      </c>
      <c r="C38" s="530"/>
      <c r="D38" s="513">
        <v>3000</v>
      </c>
      <c r="E38" s="526">
        <v>1980.3</v>
      </c>
      <c r="F38" s="515">
        <f>E38/D38</f>
        <v>0.66010000000000002</v>
      </c>
      <c r="G38" s="526"/>
      <c r="H38" s="517">
        <f>D38+G38</f>
        <v>3000</v>
      </c>
    </row>
    <row r="39" spans="1:8" ht="22.5" x14ac:dyDescent="0.2">
      <c r="A39" s="510"/>
      <c r="B39" s="511" t="s">
        <v>391</v>
      </c>
      <c r="C39" s="530"/>
      <c r="D39" s="513">
        <v>4700</v>
      </c>
      <c r="E39" s="526">
        <v>1699.67</v>
      </c>
      <c r="F39" s="515">
        <f>E39/D39</f>
        <v>0.36163191489361701</v>
      </c>
      <c r="G39" s="526"/>
      <c r="H39" s="517">
        <f t="shared" ref="H39:H42" si="13">D39+G39</f>
        <v>4700</v>
      </c>
    </row>
    <row r="40" spans="1:8" x14ac:dyDescent="0.2">
      <c r="A40" s="510"/>
      <c r="B40" s="511" t="s">
        <v>322</v>
      </c>
      <c r="C40" s="530"/>
      <c r="D40" s="513">
        <v>2919.27</v>
      </c>
      <c r="E40" s="526">
        <v>2459.0300000000002</v>
      </c>
      <c r="F40" s="515">
        <f t="shared" ref="F40:F42" si="14">E40/D40</f>
        <v>0.84234414768075583</v>
      </c>
      <c r="G40" s="526"/>
      <c r="H40" s="517">
        <f t="shared" si="13"/>
        <v>2919.27</v>
      </c>
    </row>
    <row r="41" spans="1:8" x14ac:dyDescent="0.2">
      <c r="A41" s="510"/>
      <c r="B41" s="511" t="s">
        <v>392</v>
      </c>
      <c r="C41" s="530"/>
      <c r="D41" s="513">
        <v>900</v>
      </c>
      <c r="E41" s="526"/>
      <c r="F41" s="515"/>
      <c r="G41" s="526"/>
      <c r="H41" s="517">
        <f t="shared" si="13"/>
        <v>900</v>
      </c>
    </row>
    <row r="42" spans="1:8" x14ac:dyDescent="0.2">
      <c r="A42" s="510"/>
      <c r="B42" s="511" t="s">
        <v>393</v>
      </c>
      <c r="C42" s="530"/>
      <c r="D42" s="513">
        <v>1500</v>
      </c>
      <c r="E42" s="526">
        <v>1588.9</v>
      </c>
      <c r="F42" s="515">
        <f t="shared" si="14"/>
        <v>1.0592666666666668</v>
      </c>
      <c r="G42" s="526"/>
      <c r="H42" s="517">
        <f t="shared" si="13"/>
        <v>1500</v>
      </c>
    </row>
    <row r="43" spans="1:8" x14ac:dyDescent="0.2">
      <c r="A43" s="507" t="s">
        <v>394</v>
      </c>
      <c r="B43" s="508" t="s">
        <v>298</v>
      </c>
      <c r="C43" s="507">
        <v>439</v>
      </c>
      <c r="D43" s="509">
        <f>SUM(D44:D46)</f>
        <v>22792.639999999999</v>
      </c>
      <c r="E43" s="509">
        <f>SUM(E44:E46)</f>
        <v>12464.54</v>
      </c>
      <c r="F43" s="509">
        <f>SUM(F44:F46)</f>
        <v>1.7610469537075049</v>
      </c>
      <c r="G43" s="509">
        <f>SUM(G44:G46)</f>
        <v>0</v>
      </c>
      <c r="H43" s="509">
        <f>SUM(H44:H46)</f>
        <v>22792.639999999999</v>
      </c>
    </row>
    <row r="44" spans="1:8" ht="22.5" x14ac:dyDescent="0.2">
      <c r="A44" s="510"/>
      <c r="B44" s="511" t="s">
        <v>395</v>
      </c>
      <c r="C44" s="535"/>
      <c r="D44" s="513">
        <v>9000</v>
      </c>
      <c r="E44" s="526">
        <v>1385.51</v>
      </c>
      <c r="F44" s="515">
        <f>E44/D44</f>
        <v>0.15394555555555556</v>
      </c>
      <c r="G44" s="526"/>
      <c r="H44" s="517">
        <f>D44+G44</f>
        <v>9000</v>
      </c>
    </row>
    <row r="45" spans="1:8" x14ac:dyDescent="0.2">
      <c r="A45" s="510"/>
      <c r="B45" s="511" t="s">
        <v>322</v>
      </c>
      <c r="C45" s="535"/>
      <c r="D45" s="513">
        <v>7000</v>
      </c>
      <c r="E45" s="526">
        <f>1991.39+3496.56</f>
        <v>5487.95</v>
      </c>
      <c r="F45" s="515">
        <f t="shared" ref="F45:F46" si="15">E45/D45</f>
        <v>0.78399285714285716</v>
      </c>
      <c r="G45" s="526"/>
      <c r="H45" s="517">
        <f t="shared" ref="H45:H46" si="16">D45+G45</f>
        <v>7000</v>
      </c>
    </row>
    <row r="46" spans="1:8" x14ac:dyDescent="0.2">
      <c r="A46" s="536"/>
      <c r="B46" s="537" t="s">
        <v>348</v>
      </c>
      <c r="C46" s="538"/>
      <c r="D46" s="539">
        <v>6792.64</v>
      </c>
      <c r="E46" s="528">
        <v>5591.08</v>
      </c>
      <c r="F46" s="540">
        <f t="shared" si="15"/>
        <v>0.82310854100909214</v>
      </c>
      <c r="G46" s="528"/>
      <c r="H46" s="541">
        <f t="shared" si="16"/>
        <v>6792.64</v>
      </c>
    </row>
    <row r="47" spans="1:8" x14ac:dyDescent="0.2">
      <c r="A47" s="507" t="s">
        <v>396</v>
      </c>
      <c r="B47" s="508" t="s">
        <v>236</v>
      </c>
      <c r="C47" s="507">
        <v>50</v>
      </c>
      <c r="D47" s="509">
        <f>SUM(D48:D50)</f>
        <v>8917.31</v>
      </c>
      <c r="E47" s="509">
        <f t="shared" ref="E47:H47" si="17">SUM(E48:E50)</f>
        <v>6339.9400000000005</v>
      </c>
      <c r="F47" s="509" t="e">
        <f t="shared" si="17"/>
        <v>#DIV/0!</v>
      </c>
      <c r="G47" s="509">
        <f t="shared" si="17"/>
        <v>0</v>
      </c>
      <c r="H47" s="509">
        <f t="shared" si="17"/>
        <v>8917.31</v>
      </c>
    </row>
    <row r="48" spans="1:8" x14ac:dyDescent="0.2">
      <c r="A48" s="523"/>
      <c r="B48" s="542" t="s">
        <v>384</v>
      </c>
      <c r="C48" s="523"/>
      <c r="D48" s="543">
        <v>5000</v>
      </c>
      <c r="E48" s="532"/>
      <c r="F48" s="533"/>
      <c r="G48" s="526"/>
      <c r="H48" s="517">
        <f>D48+G48</f>
        <v>5000</v>
      </c>
    </row>
    <row r="49" spans="1:8" x14ac:dyDescent="0.2">
      <c r="A49" s="523"/>
      <c r="B49" s="511" t="s">
        <v>300</v>
      </c>
      <c r="C49" s="523"/>
      <c r="D49" s="513">
        <v>3917.31</v>
      </c>
      <c r="E49" s="526">
        <f>4956.06+496.12+107.5</f>
        <v>5559.68</v>
      </c>
      <c r="F49" s="515">
        <f>E49/D49</f>
        <v>1.4192596450115003</v>
      </c>
      <c r="G49" s="526"/>
      <c r="H49" s="517">
        <f>D49+G49</f>
        <v>3917.31</v>
      </c>
    </row>
    <row r="50" spans="1:8" x14ac:dyDescent="0.2">
      <c r="A50" s="536"/>
      <c r="B50" s="537" t="s">
        <v>397</v>
      </c>
      <c r="C50" s="544"/>
      <c r="D50" s="539"/>
      <c r="E50" s="528">
        <v>780.26</v>
      </c>
      <c r="F50" s="515" t="e">
        <f>E50/D50</f>
        <v>#DIV/0!</v>
      </c>
      <c r="G50" s="545"/>
      <c r="H50" s="490"/>
    </row>
    <row r="51" spans="1:8" x14ac:dyDescent="0.2">
      <c r="A51" s="507" t="s">
        <v>398</v>
      </c>
      <c r="B51" s="508" t="s">
        <v>238</v>
      </c>
      <c r="C51" s="507">
        <v>91</v>
      </c>
      <c r="D51" s="509">
        <f>SUM(D52:D55)</f>
        <v>10379.75</v>
      </c>
      <c r="E51" s="509">
        <f>SUM(E52:E55)</f>
        <v>3455.66</v>
      </c>
      <c r="F51" s="509">
        <f>SUM(F52:F55)</f>
        <v>3.4911993435825464</v>
      </c>
      <c r="G51" s="509">
        <f>SUM(G52:G55)</f>
        <v>0</v>
      </c>
      <c r="H51" s="509">
        <f>SUM(H52:H55)</f>
        <v>10379.75</v>
      </c>
    </row>
    <row r="52" spans="1:8" x14ac:dyDescent="0.2">
      <c r="A52" s="510"/>
      <c r="B52" s="511" t="s">
        <v>399</v>
      </c>
      <c r="C52" s="535"/>
      <c r="D52" s="513">
        <v>1000</v>
      </c>
      <c r="E52" s="526">
        <v>1500</v>
      </c>
      <c r="F52" s="515">
        <f t="shared" ref="F52:F55" si="18">E52/D52</f>
        <v>1.5</v>
      </c>
      <c r="G52" s="546"/>
      <c r="H52" s="517">
        <f>D52+G52</f>
        <v>1000</v>
      </c>
    </row>
    <row r="53" spans="1:8" x14ac:dyDescent="0.2">
      <c r="A53" s="510"/>
      <c r="B53" s="511" t="s">
        <v>277</v>
      </c>
      <c r="C53" s="535"/>
      <c r="D53" s="513">
        <v>400</v>
      </c>
      <c r="E53" s="526">
        <v>200</v>
      </c>
      <c r="F53" s="515">
        <f t="shared" si="18"/>
        <v>0.5</v>
      </c>
      <c r="G53" s="546"/>
      <c r="H53" s="517">
        <f t="shared" ref="H53:H55" si="19">D53+G53</f>
        <v>400</v>
      </c>
    </row>
    <row r="54" spans="1:8" x14ac:dyDescent="0.2">
      <c r="A54" s="510"/>
      <c r="B54" s="511" t="s">
        <v>400</v>
      </c>
      <c r="C54" s="535"/>
      <c r="D54" s="513">
        <v>8000</v>
      </c>
      <c r="E54" s="526">
        <v>335.78</v>
      </c>
      <c r="F54" s="515">
        <f t="shared" si="18"/>
        <v>4.1972499999999996E-2</v>
      </c>
      <c r="G54" s="546"/>
      <c r="H54" s="517">
        <f t="shared" si="19"/>
        <v>8000</v>
      </c>
    </row>
    <row r="55" spans="1:8" x14ac:dyDescent="0.2">
      <c r="A55" s="510"/>
      <c r="B55" s="511" t="s">
        <v>401</v>
      </c>
      <c r="C55" s="535"/>
      <c r="D55" s="513">
        <v>979.75</v>
      </c>
      <c r="E55" s="526">
        <v>1419.88</v>
      </c>
      <c r="F55" s="515">
        <f t="shared" si="18"/>
        <v>1.4492268435825466</v>
      </c>
      <c r="G55" s="546"/>
      <c r="H55" s="517">
        <f t="shared" si="19"/>
        <v>979.75</v>
      </c>
    </row>
    <row r="56" spans="1:8" x14ac:dyDescent="0.2">
      <c r="A56" s="507" t="s">
        <v>402</v>
      </c>
      <c r="B56" s="508" t="s">
        <v>302</v>
      </c>
      <c r="C56" s="507">
        <v>501</v>
      </c>
      <c r="D56" s="509">
        <f>SUM(D57:D59)</f>
        <v>25004.14</v>
      </c>
      <c r="E56" s="509">
        <f t="shared" ref="E56:H56" si="20">SUM(E57:E59)</f>
        <v>17366.25</v>
      </c>
      <c r="F56" s="509">
        <f t="shared" si="20"/>
        <v>2.480936554601834</v>
      </c>
      <c r="G56" s="509">
        <f t="shared" si="20"/>
        <v>0</v>
      </c>
      <c r="H56" s="509">
        <f t="shared" si="20"/>
        <v>25004.14</v>
      </c>
    </row>
    <row r="57" spans="1:8" ht="33.75" x14ac:dyDescent="0.2">
      <c r="A57" s="523"/>
      <c r="B57" s="547" t="s">
        <v>403</v>
      </c>
      <c r="C57" s="523"/>
      <c r="D57" s="513">
        <v>10000</v>
      </c>
      <c r="E57" s="526">
        <v>6000</v>
      </c>
      <c r="F57" s="515">
        <f>E57/D57</f>
        <v>0.6</v>
      </c>
      <c r="G57" s="526"/>
      <c r="H57" s="517">
        <f>D57+G57</f>
        <v>10000</v>
      </c>
    </row>
    <row r="58" spans="1:8" x14ac:dyDescent="0.2">
      <c r="A58" s="523"/>
      <c r="B58" s="511" t="s">
        <v>404</v>
      </c>
      <c r="C58" s="523"/>
      <c r="D58" s="513">
        <v>11504.14</v>
      </c>
      <c r="E58" s="526">
        <v>6874.44</v>
      </c>
      <c r="F58" s="515">
        <f t="shared" ref="F58:F59" si="21">E58/D58</f>
        <v>0.59756226888754826</v>
      </c>
      <c r="G58" s="526"/>
      <c r="H58" s="517">
        <f t="shared" ref="H58:H59" si="22">D58+G58</f>
        <v>11504.14</v>
      </c>
    </row>
    <row r="59" spans="1:8" x14ac:dyDescent="0.2">
      <c r="A59" s="510"/>
      <c r="B59" s="511" t="s">
        <v>405</v>
      </c>
      <c r="C59" s="535"/>
      <c r="D59" s="513">
        <v>3500</v>
      </c>
      <c r="E59" s="528">
        <v>4491.8100000000004</v>
      </c>
      <c r="F59" s="515">
        <f t="shared" si="21"/>
        <v>1.2833742857142858</v>
      </c>
      <c r="G59" s="528"/>
      <c r="H59" s="517">
        <f t="shared" si="22"/>
        <v>3500</v>
      </c>
    </row>
    <row r="60" spans="1:8" x14ac:dyDescent="0.2">
      <c r="A60" s="507" t="s">
        <v>406</v>
      </c>
      <c r="B60" s="508" t="s">
        <v>253</v>
      </c>
      <c r="C60" s="507">
        <v>201</v>
      </c>
      <c r="D60" s="509">
        <f>SUM(D61:D64)</f>
        <v>14303.36</v>
      </c>
      <c r="E60" s="509">
        <f>SUM(E61:E64)</f>
        <v>8902.7900000000009</v>
      </c>
      <c r="F60" s="509">
        <f>SUM(F61:F64)</f>
        <v>5.9403995818419117</v>
      </c>
      <c r="G60" s="509">
        <f>SUM(G61:G64)</f>
        <v>0</v>
      </c>
      <c r="H60" s="509">
        <f>SUM(H61:H64)</f>
        <v>14303.36</v>
      </c>
    </row>
    <row r="61" spans="1:8" x14ac:dyDescent="0.2">
      <c r="A61" s="510"/>
      <c r="B61" s="511" t="s">
        <v>254</v>
      </c>
      <c r="C61" s="535"/>
      <c r="D61" s="513">
        <v>9500</v>
      </c>
      <c r="E61" s="526">
        <v>2992.74</v>
      </c>
      <c r="F61" s="515">
        <f>E61/D61</f>
        <v>0.3150252631578947</v>
      </c>
      <c r="G61" s="546"/>
      <c r="H61" s="517">
        <f>D61+G61</f>
        <v>9500</v>
      </c>
    </row>
    <row r="62" spans="1:8" x14ac:dyDescent="0.2">
      <c r="A62" s="510"/>
      <c r="B62" s="548" t="s">
        <v>304</v>
      </c>
      <c r="C62" s="535"/>
      <c r="D62" s="513">
        <v>1303.3599999999999</v>
      </c>
      <c r="E62" s="526">
        <v>300</v>
      </c>
      <c r="F62" s="515">
        <f t="shared" ref="F62:F64" si="23">E62/D62</f>
        <v>0.23017431868401672</v>
      </c>
      <c r="G62" s="546"/>
      <c r="H62" s="517">
        <f t="shared" ref="H62:H64" si="24">D62+G62</f>
        <v>1303.3599999999999</v>
      </c>
    </row>
    <row r="63" spans="1:8" x14ac:dyDescent="0.2">
      <c r="A63" s="510"/>
      <c r="B63" s="548" t="s">
        <v>329</v>
      </c>
      <c r="C63" s="535"/>
      <c r="D63" s="513">
        <v>3000</v>
      </c>
      <c r="E63" s="526">
        <v>3494.94</v>
      </c>
      <c r="F63" s="515">
        <f t="shared" si="23"/>
        <v>1.1649800000000001</v>
      </c>
      <c r="G63" s="546"/>
      <c r="H63" s="517">
        <f t="shared" si="24"/>
        <v>3000</v>
      </c>
    </row>
    <row r="64" spans="1:8" x14ac:dyDescent="0.2">
      <c r="A64" s="510"/>
      <c r="B64" s="511" t="s">
        <v>350</v>
      </c>
      <c r="C64" s="535"/>
      <c r="D64" s="513">
        <v>500</v>
      </c>
      <c r="E64" s="528">
        <v>2115.11</v>
      </c>
      <c r="F64" s="515">
        <f t="shared" si="23"/>
        <v>4.2302200000000001</v>
      </c>
      <c r="G64" s="549"/>
      <c r="H64" s="517">
        <f t="shared" si="24"/>
        <v>500</v>
      </c>
    </row>
    <row r="65" spans="1:8" x14ac:dyDescent="0.2">
      <c r="A65" s="507" t="s">
        <v>407</v>
      </c>
      <c r="B65" s="508" t="s">
        <v>248</v>
      </c>
      <c r="C65" s="507">
        <v>1188</v>
      </c>
      <c r="D65" s="509">
        <f>SUM(D66:D73)</f>
        <v>35669.199999999997</v>
      </c>
      <c r="E65" s="509">
        <f>SUM(E66:E73)</f>
        <v>16999.14</v>
      </c>
      <c r="F65" s="509">
        <f>SUM(F66:F73)</f>
        <v>7.2352499972233719</v>
      </c>
      <c r="G65" s="509">
        <f>SUM(G66:G73)</f>
        <v>0</v>
      </c>
      <c r="H65" s="509">
        <f>SUM(H66:H73)</f>
        <v>35669.199999999997</v>
      </c>
    </row>
    <row r="66" spans="1:8" ht="22.5" x14ac:dyDescent="0.2">
      <c r="A66" s="550"/>
      <c r="B66" s="511" t="s">
        <v>492</v>
      </c>
      <c r="C66" s="551"/>
      <c r="D66" s="513">
        <v>2000</v>
      </c>
      <c r="E66" s="526">
        <v>2000</v>
      </c>
      <c r="F66" s="515">
        <f>E66/D66</f>
        <v>1</v>
      </c>
      <c r="G66" s="546">
        <v>1000</v>
      </c>
      <c r="H66" s="517">
        <f>D66+G66</f>
        <v>3000</v>
      </c>
    </row>
    <row r="67" spans="1:8" x14ac:dyDescent="0.2">
      <c r="A67" s="552"/>
      <c r="B67" s="511" t="s">
        <v>408</v>
      </c>
      <c r="C67" s="551"/>
      <c r="D67" s="513">
        <v>20000</v>
      </c>
      <c r="E67" s="526">
        <v>1496.93</v>
      </c>
      <c r="F67" s="515">
        <f t="shared" ref="F67:F73" si="25">E67/D67</f>
        <v>7.4846499999999996E-2</v>
      </c>
      <c r="G67" s="546">
        <v>2900</v>
      </c>
      <c r="H67" s="517">
        <f t="shared" ref="H67:H73" si="26">D67+G67</f>
        <v>22900</v>
      </c>
    </row>
    <row r="68" spans="1:8" ht="22.5" x14ac:dyDescent="0.2">
      <c r="A68" s="552"/>
      <c r="B68" s="511" t="s">
        <v>409</v>
      </c>
      <c r="C68" s="551"/>
      <c r="D68" s="513">
        <v>3900</v>
      </c>
      <c r="E68" s="526">
        <v>2200</v>
      </c>
      <c r="F68" s="515">
        <f t="shared" si="25"/>
        <v>0.5641025641025641</v>
      </c>
      <c r="G68" s="546">
        <v>-3900</v>
      </c>
      <c r="H68" s="517">
        <f t="shared" si="26"/>
        <v>0</v>
      </c>
    </row>
    <row r="69" spans="1:8" x14ac:dyDescent="0.2">
      <c r="A69" s="552"/>
      <c r="B69" s="511" t="s">
        <v>410</v>
      </c>
      <c r="C69" s="551"/>
      <c r="D69" s="513">
        <v>500</v>
      </c>
      <c r="E69" s="526">
        <v>900</v>
      </c>
      <c r="F69" s="515">
        <f t="shared" si="25"/>
        <v>1.8</v>
      </c>
      <c r="G69" s="546"/>
      <c r="H69" s="517">
        <f t="shared" si="26"/>
        <v>500</v>
      </c>
    </row>
    <row r="70" spans="1:8" x14ac:dyDescent="0.2">
      <c r="A70" s="552"/>
      <c r="B70" s="511" t="s">
        <v>411</v>
      </c>
      <c r="C70" s="551"/>
      <c r="D70" s="513">
        <v>669.2</v>
      </c>
      <c r="E70" s="526">
        <v>303.17</v>
      </c>
      <c r="F70" s="515">
        <f t="shared" si="25"/>
        <v>0.45303347280334727</v>
      </c>
      <c r="G70" s="546"/>
      <c r="H70" s="517">
        <f t="shared" si="26"/>
        <v>669.2</v>
      </c>
    </row>
    <row r="71" spans="1:8" x14ac:dyDescent="0.2">
      <c r="A71" s="552"/>
      <c r="B71" s="511" t="s">
        <v>330</v>
      </c>
      <c r="C71" s="551"/>
      <c r="D71" s="513">
        <v>3500</v>
      </c>
      <c r="E71" s="526">
        <f>4170.12-70.12</f>
        <v>4100</v>
      </c>
      <c r="F71" s="515">
        <f t="shared" si="25"/>
        <v>1.1714285714285715</v>
      </c>
      <c r="G71" s="546"/>
      <c r="H71" s="517">
        <f t="shared" si="26"/>
        <v>3500</v>
      </c>
    </row>
    <row r="72" spans="1:8" ht="22.5" x14ac:dyDescent="0.2">
      <c r="A72" s="552"/>
      <c r="B72" s="511" t="s">
        <v>278</v>
      </c>
      <c r="C72" s="551"/>
      <c r="D72" s="513">
        <v>1500</v>
      </c>
      <c r="E72" s="526">
        <f>1229.58+70.12</f>
        <v>1299.6999999999998</v>
      </c>
      <c r="F72" s="515">
        <f t="shared" si="25"/>
        <v>0.8664666666666665</v>
      </c>
      <c r="G72" s="546"/>
      <c r="H72" s="517">
        <f t="shared" si="26"/>
        <v>1500</v>
      </c>
    </row>
    <row r="73" spans="1:8" ht="22.5" x14ac:dyDescent="0.2">
      <c r="A73" s="553"/>
      <c r="B73" s="537" t="s">
        <v>412</v>
      </c>
      <c r="C73" s="554"/>
      <c r="D73" s="539">
        <v>3600</v>
      </c>
      <c r="E73" s="528">
        <v>4699.34</v>
      </c>
      <c r="F73" s="540">
        <f t="shared" si="25"/>
        <v>1.3053722222222222</v>
      </c>
      <c r="G73" s="549"/>
      <c r="H73" s="517">
        <f t="shared" si="26"/>
        <v>3600</v>
      </c>
    </row>
    <row r="74" spans="1:8" x14ac:dyDescent="0.2">
      <c r="A74" s="507" t="s">
        <v>413</v>
      </c>
      <c r="B74" s="508" t="s">
        <v>240</v>
      </c>
      <c r="C74" s="507">
        <v>800</v>
      </c>
      <c r="D74" s="509">
        <f>SUM(D75:D80)</f>
        <v>35669.199999999997</v>
      </c>
      <c r="E74" s="509">
        <f>SUM(E75:E80)</f>
        <v>19461.599999999999</v>
      </c>
      <c r="F74" s="509">
        <f>SUM(F75:F80)</f>
        <v>2.9059966211478732</v>
      </c>
      <c r="G74" s="509">
        <f>SUM(G75:G80)</f>
        <v>0</v>
      </c>
      <c r="H74" s="509">
        <f>SUM(H75:H80)</f>
        <v>35669.199999999997</v>
      </c>
    </row>
    <row r="75" spans="1:8" x14ac:dyDescent="0.2">
      <c r="A75" s="551"/>
      <c r="B75" s="511" t="s">
        <v>414</v>
      </c>
      <c r="C75" s="551"/>
      <c r="D75" s="513">
        <v>7169.2</v>
      </c>
      <c r="E75" s="526">
        <v>5474.12</v>
      </c>
      <c r="F75" s="515">
        <f t="shared" ref="F75:F89" si="27">E75/D75</f>
        <v>0.76356078781453995</v>
      </c>
      <c r="G75" s="546">
        <v>1500</v>
      </c>
      <c r="H75" s="517">
        <f>D75+G75</f>
        <v>8669.2000000000007</v>
      </c>
    </row>
    <row r="76" spans="1:8" x14ac:dyDescent="0.2">
      <c r="A76" s="551"/>
      <c r="B76" s="511" t="s">
        <v>415</v>
      </c>
      <c r="C76" s="551"/>
      <c r="D76" s="513">
        <v>4000</v>
      </c>
      <c r="E76" s="526">
        <v>1499.37</v>
      </c>
      <c r="F76" s="515">
        <f t="shared" si="27"/>
        <v>0.37484249999999997</v>
      </c>
      <c r="G76" s="546">
        <v>1000</v>
      </c>
      <c r="H76" s="517">
        <f t="shared" ref="H76:H80" si="28">D76+G76</f>
        <v>5000</v>
      </c>
    </row>
    <row r="77" spans="1:8" x14ac:dyDescent="0.2">
      <c r="A77" s="551"/>
      <c r="B77" s="511" t="s">
        <v>416</v>
      </c>
      <c r="C77" s="551"/>
      <c r="D77" s="513">
        <v>6500</v>
      </c>
      <c r="E77" s="526">
        <v>0</v>
      </c>
      <c r="F77" s="515">
        <f t="shared" si="27"/>
        <v>0</v>
      </c>
      <c r="G77" s="546">
        <v>-6500</v>
      </c>
      <c r="H77" s="517">
        <f t="shared" si="28"/>
        <v>0</v>
      </c>
    </row>
    <row r="78" spans="1:8" x14ac:dyDescent="0.2">
      <c r="A78" s="551"/>
      <c r="B78" s="511" t="s">
        <v>371</v>
      </c>
      <c r="C78" s="551"/>
      <c r="D78" s="513">
        <v>6500</v>
      </c>
      <c r="E78" s="526">
        <v>4997.46</v>
      </c>
      <c r="F78" s="515">
        <f t="shared" si="27"/>
        <v>0.76883999999999997</v>
      </c>
      <c r="G78" s="546"/>
      <c r="H78" s="517">
        <f t="shared" si="28"/>
        <v>6500</v>
      </c>
    </row>
    <row r="79" spans="1:8" ht="17.25" customHeight="1" x14ac:dyDescent="0.2">
      <c r="A79" s="551"/>
      <c r="B79" s="511" t="s">
        <v>417</v>
      </c>
      <c r="C79" s="530"/>
      <c r="D79" s="513">
        <v>7500</v>
      </c>
      <c r="E79" s="528">
        <f>2000+5490.65</f>
        <v>7490.65</v>
      </c>
      <c r="F79" s="515">
        <f t="shared" si="27"/>
        <v>0.99875333333333327</v>
      </c>
      <c r="G79" s="546"/>
      <c r="H79" s="517">
        <f t="shared" si="28"/>
        <v>7500</v>
      </c>
    </row>
    <row r="80" spans="1:8" ht="22.5" x14ac:dyDescent="0.2">
      <c r="A80" s="551"/>
      <c r="B80" s="511" t="s">
        <v>418</v>
      </c>
      <c r="C80" s="530"/>
      <c r="D80" s="513">
        <v>4000</v>
      </c>
      <c r="E80" s="526"/>
      <c r="F80" s="515"/>
      <c r="G80" s="549">
        <v>4000</v>
      </c>
      <c r="H80" s="517">
        <f t="shared" si="28"/>
        <v>8000</v>
      </c>
    </row>
    <row r="81" spans="1:8" x14ac:dyDescent="0.2">
      <c r="A81" s="507" t="s">
        <v>419</v>
      </c>
      <c r="B81" s="508" t="s">
        <v>287</v>
      </c>
      <c r="C81" s="507">
        <v>321</v>
      </c>
      <c r="D81" s="509">
        <f>SUM(D82:D87)</f>
        <v>18583.669999999998</v>
      </c>
      <c r="E81" s="509">
        <f t="shared" ref="E81:H81" si="29">SUM(E82:E87)</f>
        <v>13634.650000000001</v>
      </c>
      <c r="F81" s="509" t="e">
        <f t="shared" si="29"/>
        <v>#REF!</v>
      </c>
      <c r="G81" s="509">
        <f t="shared" si="29"/>
        <v>0</v>
      </c>
      <c r="H81" s="509">
        <f t="shared" si="29"/>
        <v>18583.669999999998</v>
      </c>
    </row>
    <row r="82" spans="1:8" x14ac:dyDescent="0.2">
      <c r="A82" s="523"/>
      <c r="B82" s="555" t="s">
        <v>420</v>
      </c>
      <c r="C82" s="556"/>
      <c r="D82" s="514">
        <v>3000</v>
      </c>
      <c r="E82" s="557"/>
      <c r="F82" s="558"/>
      <c r="G82" s="526"/>
      <c r="H82" s="517">
        <f>D82+G82</f>
        <v>3000</v>
      </c>
    </row>
    <row r="83" spans="1:8" x14ac:dyDescent="0.2">
      <c r="A83" s="535"/>
      <c r="B83" s="542" t="s">
        <v>305</v>
      </c>
      <c r="C83" s="559"/>
      <c r="D83" s="524">
        <v>6000</v>
      </c>
      <c r="E83" s="526">
        <v>6985.49</v>
      </c>
      <c r="F83" s="515" t="e">
        <f>E83/#REF!</f>
        <v>#REF!</v>
      </c>
      <c r="G83" s="526"/>
      <c r="H83" s="517">
        <f t="shared" ref="H83:H87" si="30">D83+G83</f>
        <v>6000</v>
      </c>
    </row>
    <row r="84" spans="1:8" ht="22.5" x14ac:dyDescent="0.2">
      <c r="A84" s="535"/>
      <c r="B84" s="511" t="s">
        <v>421</v>
      </c>
      <c r="C84" s="535"/>
      <c r="D84" s="513">
        <v>5083.67</v>
      </c>
      <c r="E84" s="526">
        <v>4245.8900000000003</v>
      </c>
      <c r="F84" s="515">
        <f t="shared" si="27"/>
        <v>0.83520173418022814</v>
      </c>
      <c r="G84" s="526"/>
      <c r="H84" s="517">
        <f t="shared" si="30"/>
        <v>5083.67</v>
      </c>
    </row>
    <row r="85" spans="1:8" x14ac:dyDescent="0.2">
      <c r="A85" s="535"/>
      <c r="B85" s="511" t="s">
        <v>422</v>
      </c>
      <c r="C85" s="535"/>
      <c r="D85" s="513">
        <v>500</v>
      </c>
      <c r="E85" s="526"/>
      <c r="F85" s="515"/>
      <c r="G85" s="526"/>
      <c r="H85" s="517">
        <f t="shared" si="30"/>
        <v>500</v>
      </c>
    </row>
    <row r="86" spans="1:8" x14ac:dyDescent="0.2">
      <c r="A86" s="535"/>
      <c r="B86" s="511" t="s">
        <v>423</v>
      </c>
      <c r="C86" s="535"/>
      <c r="D86" s="513">
        <v>1000</v>
      </c>
      <c r="E86" s="526"/>
      <c r="F86" s="515"/>
      <c r="G86" s="526"/>
      <c r="H86" s="517">
        <f t="shared" si="30"/>
        <v>1000</v>
      </c>
    </row>
    <row r="87" spans="1:8" ht="22.5" x14ac:dyDescent="0.2">
      <c r="A87" s="535"/>
      <c r="B87" s="511" t="s">
        <v>352</v>
      </c>
      <c r="C87" s="535"/>
      <c r="D87" s="513">
        <v>3000</v>
      </c>
      <c r="E87" s="528">
        <v>2403.27</v>
      </c>
      <c r="F87" s="515">
        <f t="shared" si="27"/>
        <v>0.80108999999999997</v>
      </c>
      <c r="G87" s="528"/>
      <c r="H87" s="517">
        <f t="shared" si="30"/>
        <v>3000</v>
      </c>
    </row>
    <row r="88" spans="1:8" x14ac:dyDescent="0.2">
      <c r="A88" s="507" t="s">
        <v>424</v>
      </c>
      <c r="B88" s="508" t="s">
        <v>258</v>
      </c>
      <c r="C88" s="507">
        <v>242</v>
      </c>
      <c r="D88" s="509">
        <f>SUM(D89:D95)</f>
        <v>15765.8</v>
      </c>
      <c r="E88" s="509">
        <f t="shared" ref="E88:H88" si="31">SUM(E89:E95)</f>
        <v>11690.25</v>
      </c>
      <c r="F88" s="509">
        <f t="shared" si="31"/>
        <v>17.58352225897448</v>
      </c>
      <c r="G88" s="509">
        <f t="shared" si="31"/>
        <v>0</v>
      </c>
      <c r="H88" s="509">
        <f t="shared" si="31"/>
        <v>15765.8</v>
      </c>
    </row>
    <row r="89" spans="1:8" x14ac:dyDescent="0.2">
      <c r="A89" s="551"/>
      <c r="B89" s="511" t="s">
        <v>259</v>
      </c>
      <c r="C89" s="551"/>
      <c r="D89" s="513">
        <v>4000</v>
      </c>
      <c r="E89" s="526">
        <v>1000</v>
      </c>
      <c r="F89" s="515">
        <f t="shared" si="27"/>
        <v>0.25</v>
      </c>
      <c r="G89" s="560"/>
      <c r="H89" s="517">
        <f>D89+G89</f>
        <v>4000</v>
      </c>
    </row>
    <row r="90" spans="1:8" x14ac:dyDescent="0.2">
      <c r="A90" s="551"/>
      <c r="B90" s="511" t="s">
        <v>261</v>
      </c>
      <c r="C90" s="551"/>
      <c r="D90" s="513">
        <v>1000</v>
      </c>
      <c r="E90" s="526">
        <v>0</v>
      </c>
      <c r="F90" s="515">
        <v>0</v>
      </c>
      <c r="G90" s="560"/>
      <c r="H90" s="517">
        <f t="shared" ref="H90:H95" si="32">D90+G90</f>
        <v>1000</v>
      </c>
    </row>
    <row r="91" spans="1:8" ht="22.5" x14ac:dyDescent="0.2">
      <c r="A91" s="552"/>
      <c r="B91" s="511" t="s">
        <v>425</v>
      </c>
      <c r="C91" s="561"/>
      <c r="D91" s="513">
        <v>500</v>
      </c>
      <c r="E91" s="526">
        <v>999.77</v>
      </c>
      <c r="F91" s="515">
        <f t="shared" ref="F91:F104" si="33">E91/D91</f>
        <v>1.9995399999999999</v>
      </c>
      <c r="G91" s="560"/>
      <c r="H91" s="517">
        <f t="shared" si="32"/>
        <v>500</v>
      </c>
    </row>
    <row r="92" spans="1:8" x14ac:dyDescent="0.2">
      <c r="A92" s="552"/>
      <c r="B92" s="511" t="s">
        <v>426</v>
      </c>
      <c r="C92" s="551"/>
      <c r="D92" s="513">
        <v>500</v>
      </c>
      <c r="E92" s="526">
        <v>6991.67</v>
      </c>
      <c r="F92" s="515">
        <f t="shared" si="33"/>
        <v>13.98334</v>
      </c>
      <c r="G92" s="560"/>
      <c r="H92" s="517">
        <f t="shared" si="32"/>
        <v>500</v>
      </c>
    </row>
    <row r="93" spans="1:8" x14ac:dyDescent="0.2">
      <c r="A93" s="552"/>
      <c r="B93" s="511" t="s">
        <v>427</v>
      </c>
      <c r="C93" s="551"/>
      <c r="D93" s="513">
        <v>1200</v>
      </c>
      <c r="E93" s="526">
        <v>1198.81</v>
      </c>
      <c r="F93" s="515">
        <f t="shared" si="33"/>
        <v>0.99900833333333328</v>
      </c>
      <c r="G93" s="560"/>
      <c r="H93" s="517">
        <f t="shared" si="32"/>
        <v>1200</v>
      </c>
    </row>
    <row r="94" spans="1:8" x14ac:dyDescent="0.2">
      <c r="A94" s="552"/>
      <c r="B94" s="511" t="s">
        <v>428</v>
      </c>
      <c r="C94" s="551"/>
      <c r="D94" s="513">
        <v>4265.8</v>
      </c>
      <c r="E94" s="528">
        <v>1500</v>
      </c>
      <c r="F94" s="515">
        <f t="shared" si="33"/>
        <v>0.35163392564114582</v>
      </c>
      <c r="G94" s="560"/>
      <c r="H94" s="517">
        <f t="shared" si="32"/>
        <v>4265.8</v>
      </c>
    </row>
    <row r="95" spans="1:8" x14ac:dyDescent="0.2">
      <c r="A95" s="553"/>
      <c r="B95" s="537" t="s">
        <v>429</v>
      </c>
      <c r="C95" s="554"/>
      <c r="D95" s="539">
        <v>4300</v>
      </c>
      <c r="E95" s="528"/>
      <c r="F95" s="540"/>
      <c r="G95" s="562"/>
      <c r="H95" s="541">
        <f t="shared" si="32"/>
        <v>4300</v>
      </c>
    </row>
    <row r="96" spans="1:8" x14ac:dyDescent="0.2">
      <c r="A96" s="507" t="s">
        <v>430</v>
      </c>
      <c r="B96" s="508" t="s">
        <v>250</v>
      </c>
      <c r="C96" s="507">
        <v>552</v>
      </c>
      <c r="D96" s="509">
        <f>SUM(D97:D104)</f>
        <v>26823.27</v>
      </c>
      <c r="E96" s="509">
        <f>SUM(E97:E104)</f>
        <v>12780.23</v>
      </c>
      <c r="F96" s="509">
        <f>SUM(F97:F104)</f>
        <v>5.0910427155164077</v>
      </c>
      <c r="G96" s="509">
        <f>SUM(G97:G104)</f>
        <v>0</v>
      </c>
      <c r="H96" s="509">
        <f>SUM(H97:H104)</f>
        <v>26823.27</v>
      </c>
    </row>
    <row r="97" spans="1:8" x14ac:dyDescent="0.2">
      <c r="A97" s="523"/>
      <c r="B97" s="511" t="s">
        <v>431</v>
      </c>
      <c r="C97" s="523"/>
      <c r="D97" s="513">
        <v>2000</v>
      </c>
      <c r="E97" s="526">
        <v>1000</v>
      </c>
      <c r="F97" s="515">
        <f t="shared" si="33"/>
        <v>0.5</v>
      </c>
      <c r="G97" s="563"/>
      <c r="H97" s="564">
        <f>D97+G97</f>
        <v>2000</v>
      </c>
    </row>
    <row r="98" spans="1:8" x14ac:dyDescent="0.2">
      <c r="A98" s="523"/>
      <c r="B98" s="511" t="s">
        <v>256</v>
      </c>
      <c r="C98" s="523"/>
      <c r="D98" s="513">
        <v>1600</v>
      </c>
      <c r="E98" s="526">
        <v>500</v>
      </c>
      <c r="F98" s="515">
        <f t="shared" si="33"/>
        <v>0.3125</v>
      </c>
      <c r="G98" s="563"/>
      <c r="H98" s="564">
        <f t="shared" ref="H98:H104" si="34">D98+G98</f>
        <v>1600</v>
      </c>
    </row>
    <row r="99" spans="1:8" x14ac:dyDescent="0.2">
      <c r="A99" s="535"/>
      <c r="B99" s="511" t="s">
        <v>432</v>
      </c>
      <c r="C99" s="535"/>
      <c r="D99" s="513">
        <v>5000</v>
      </c>
      <c r="E99" s="526">
        <v>1499.25</v>
      </c>
      <c r="F99" s="515">
        <f t="shared" si="33"/>
        <v>0.29985000000000001</v>
      </c>
      <c r="G99" s="563"/>
      <c r="H99" s="564">
        <f t="shared" si="34"/>
        <v>5000</v>
      </c>
    </row>
    <row r="100" spans="1:8" x14ac:dyDescent="0.2">
      <c r="A100" s="535"/>
      <c r="B100" s="511" t="s">
        <v>433</v>
      </c>
      <c r="C100" s="535"/>
      <c r="D100" s="513">
        <v>2500</v>
      </c>
      <c r="E100" s="526"/>
      <c r="F100" s="515"/>
      <c r="G100" s="563"/>
      <c r="H100" s="564">
        <f t="shared" si="34"/>
        <v>2500</v>
      </c>
    </row>
    <row r="101" spans="1:8" x14ac:dyDescent="0.2">
      <c r="A101" s="535"/>
      <c r="B101" s="511" t="s">
        <v>293</v>
      </c>
      <c r="C101" s="535"/>
      <c r="D101" s="513">
        <v>2500</v>
      </c>
      <c r="E101" s="526">
        <v>2463</v>
      </c>
      <c r="F101" s="515">
        <f t="shared" si="33"/>
        <v>0.98519999999999996</v>
      </c>
      <c r="G101" s="563"/>
      <c r="H101" s="564">
        <f t="shared" si="34"/>
        <v>2500</v>
      </c>
    </row>
    <row r="102" spans="1:8" x14ac:dyDescent="0.2">
      <c r="A102" s="535"/>
      <c r="B102" s="511" t="s">
        <v>434</v>
      </c>
      <c r="C102" s="535"/>
      <c r="D102" s="513">
        <v>6723.27</v>
      </c>
      <c r="E102" s="526">
        <v>3318.77</v>
      </c>
      <c r="F102" s="515">
        <f t="shared" si="33"/>
        <v>0.49362438218307458</v>
      </c>
      <c r="G102" s="563"/>
      <c r="H102" s="564">
        <f t="shared" si="34"/>
        <v>6723.27</v>
      </c>
    </row>
    <row r="103" spans="1:8" x14ac:dyDescent="0.2">
      <c r="A103" s="535"/>
      <c r="B103" s="511" t="s">
        <v>333</v>
      </c>
      <c r="C103" s="535"/>
      <c r="D103" s="513">
        <v>6000</v>
      </c>
      <c r="E103" s="526">
        <v>2999.21</v>
      </c>
      <c r="F103" s="515">
        <f t="shared" si="33"/>
        <v>0.49986833333333336</v>
      </c>
      <c r="G103" s="563"/>
      <c r="H103" s="564">
        <f t="shared" si="34"/>
        <v>6000</v>
      </c>
    </row>
    <row r="104" spans="1:8" x14ac:dyDescent="0.2">
      <c r="A104" s="535"/>
      <c r="B104" s="511" t="s">
        <v>435</v>
      </c>
      <c r="C104" s="535"/>
      <c r="D104" s="513">
        <v>500</v>
      </c>
      <c r="E104" s="528">
        <v>1000</v>
      </c>
      <c r="F104" s="515">
        <f t="shared" si="33"/>
        <v>2</v>
      </c>
      <c r="G104" s="565"/>
      <c r="H104" s="564">
        <f t="shared" si="34"/>
        <v>500</v>
      </c>
    </row>
    <row r="105" spans="1:8" x14ac:dyDescent="0.2">
      <c r="A105" s="507" t="s">
        <v>436</v>
      </c>
      <c r="B105" s="508" t="s">
        <v>280</v>
      </c>
      <c r="C105" s="507">
        <v>345</v>
      </c>
      <c r="D105" s="509">
        <f>SUM(D106:D111)</f>
        <v>19439.73</v>
      </c>
      <c r="E105" s="509">
        <f t="shared" ref="E105:H105" si="35">SUM(E106:E111)</f>
        <v>14468.470000000001</v>
      </c>
      <c r="F105" s="509" t="e">
        <f t="shared" si="35"/>
        <v>#DIV/0!</v>
      </c>
      <c r="G105" s="509">
        <f t="shared" si="35"/>
        <v>0</v>
      </c>
      <c r="H105" s="509">
        <f t="shared" si="35"/>
        <v>19439.73</v>
      </c>
    </row>
    <row r="106" spans="1:8" x14ac:dyDescent="0.2">
      <c r="A106" s="523"/>
      <c r="B106" s="511" t="s">
        <v>281</v>
      </c>
      <c r="C106" s="523"/>
      <c r="D106" s="513">
        <v>4000</v>
      </c>
      <c r="E106" s="526">
        <v>2198.2399999999998</v>
      </c>
      <c r="F106" s="515">
        <f>E106/D106</f>
        <v>0.54955999999999994</v>
      </c>
      <c r="G106" s="526"/>
      <c r="H106" s="517">
        <f>D106+G106</f>
        <v>4000</v>
      </c>
    </row>
    <row r="107" spans="1:8" x14ac:dyDescent="0.2">
      <c r="A107" s="510"/>
      <c r="B107" s="511" t="s">
        <v>308</v>
      </c>
      <c r="C107" s="535"/>
      <c r="D107" s="513">
        <v>7000</v>
      </c>
      <c r="E107" s="526">
        <v>0</v>
      </c>
      <c r="F107" s="515">
        <v>0</v>
      </c>
      <c r="G107" s="526"/>
      <c r="H107" s="517">
        <f t="shared" ref="H107:H108" si="36">D107+G107</f>
        <v>7000</v>
      </c>
    </row>
    <row r="108" spans="1:8" ht="23.25" thickBot="1" x14ac:dyDescent="0.25">
      <c r="A108" s="510"/>
      <c r="B108" s="511" t="s">
        <v>437</v>
      </c>
      <c r="C108" s="535"/>
      <c r="D108" s="513">
        <v>8439.73</v>
      </c>
      <c r="E108" s="526">
        <v>2000</v>
      </c>
      <c r="F108" s="515">
        <f>E108/D108</f>
        <v>0.23697440557932542</v>
      </c>
      <c r="G108" s="526"/>
      <c r="H108" s="517">
        <f t="shared" si="36"/>
        <v>8439.73</v>
      </c>
    </row>
    <row r="109" spans="1:8" ht="13.5" hidden="1" thickBot="1" x14ac:dyDescent="0.25">
      <c r="A109" s="510"/>
      <c r="B109" s="566" t="s">
        <v>438</v>
      </c>
      <c r="C109" s="535"/>
      <c r="D109" s="513">
        <v>0</v>
      </c>
      <c r="E109" s="526">
        <v>2395</v>
      </c>
      <c r="F109" s="515" t="e">
        <f t="shared" ref="F109:F111" si="37">E109/D109</f>
        <v>#DIV/0!</v>
      </c>
      <c r="G109" s="545"/>
      <c r="H109" s="490"/>
    </row>
    <row r="110" spans="1:8" ht="13.5" hidden="1" thickBot="1" x14ac:dyDescent="0.25">
      <c r="A110" s="510"/>
      <c r="B110" s="566" t="s">
        <v>439</v>
      </c>
      <c r="C110" s="535"/>
      <c r="D110" s="513"/>
      <c r="E110" s="526">
        <v>1497.47</v>
      </c>
      <c r="F110" s="515" t="e">
        <f t="shared" si="37"/>
        <v>#DIV/0!</v>
      </c>
      <c r="G110" s="545"/>
      <c r="H110" s="490"/>
    </row>
    <row r="111" spans="1:8" ht="13.5" hidden="1" thickBot="1" x14ac:dyDescent="0.25">
      <c r="A111" s="510"/>
      <c r="B111" s="566" t="s">
        <v>440</v>
      </c>
      <c r="C111" s="535"/>
      <c r="D111" s="513"/>
      <c r="E111" s="526">
        <v>6377.76</v>
      </c>
      <c r="F111" s="515" t="e">
        <f t="shared" si="37"/>
        <v>#DIV/0!</v>
      </c>
      <c r="G111" s="545"/>
      <c r="H111" s="490"/>
    </row>
    <row r="112" spans="1:8" ht="13.5" thickBot="1" x14ac:dyDescent="0.25">
      <c r="A112" s="567"/>
      <c r="B112" s="568" t="s">
        <v>152</v>
      </c>
      <c r="C112" s="569">
        <f>C105+C96+C88+C81+C65+C60+C56+C51+C47+C43+C37+C28+C20+C14+C9+C4+C74</f>
        <v>6947</v>
      </c>
      <c r="D112" s="570">
        <f>D105+D96+D88+D81+D74+D65+D60+D56+D51+D47+D43+D37+D28+D20+D14+D9+D4</f>
        <v>355229.86</v>
      </c>
      <c r="E112" s="570">
        <f>E105+E96+E88+E81+E74+E65+E60+E56+E51+E47+E43+E37+E28+E20+E14+E9+E4</f>
        <v>219243.39</v>
      </c>
      <c r="F112" s="570" t="e">
        <f>F105+F96+F88+F81+F74+F65+F60+F56+F51+F47+F43+F37+F28+F20+F14+F9+F4</f>
        <v>#DIV/0!</v>
      </c>
      <c r="G112" s="570">
        <f>G105+G96+G88+G81+G74+G65+G60+G56+G51+G47+G43+G37+G28+G20+G14+G9+G4</f>
        <v>0</v>
      </c>
      <c r="H112" s="570">
        <f>H105+H96+H88+H81+H74+H65+H60+H56+H51+H47+H43+H37+H28+H20+H14+H9+H4</f>
        <v>355229.86</v>
      </c>
    </row>
  </sheetData>
  <mergeCells count="2">
    <mergeCell ref="C1:H1"/>
    <mergeCell ref="A2:F2"/>
  </mergeCells>
  <pageMargins left="1.1023622047244095" right="0" top="0.35433070866141736" bottom="0.35433070866141736" header="0.11811023622047245" footer="0.11811023622047245"/>
  <pageSetup paperSize="9" orientation="portrait" r:id="rId1"/>
  <headerFooter>
    <oddFooter>Strona &amp;P z &amp;N</oddFooter>
  </headerFooter>
  <rowBreaks count="2" manualBreakCount="2">
    <brk id="46" max="16383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Zał. nr 1.</vt:lpstr>
      <vt:lpstr>Zał. nr 2.</vt:lpstr>
      <vt:lpstr>Zał. nr 3</vt:lpstr>
      <vt:lpstr>Zał. Nr 4</vt:lpstr>
      <vt:lpstr>Zał. Nr 5</vt:lpstr>
      <vt:lpstr>zał nr 6</vt:lpstr>
      <vt:lpstr>Zal. nr 7 przedsz.</vt:lpstr>
      <vt:lpstr>Tabela nr 1.</vt:lpstr>
      <vt:lpstr>'Tabela nr 1.'!Tytuły_wydruku</vt:lpstr>
      <vt:lpstr>'Zal. nr 7 przedsz.'!Tytuły_wydruku</vt:lpstr>
      <vt:lpstr>'zał nr 6'!Tytuły_wydruku</vt:lpstr>
      <vt:lpstr>'Zał. nr 1.'!Tytuły_wydruku</vt:lpstr>
      <vt:lpstr>'Zał. nr 2.'!Tytuły_wydruku</vt:lpstr>
      <vt:lpstr>'Zał. nr 3'!Tytuły_wydruku</vt:lpstr>
      <vt:lpstr>'Zał. Nr 4'!Tytuły_wydruku</vt:lpstr>
      <vt:lpstr>'Zał. Nr 5'!Tytuły_wydruku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2018-04-26T06:45:32Z</cp:lastPrinted>
  <dcterms:created xsi:type="dcterms:W3CDTF">2018-04-16T12:57:27Z</dcterms:created>
  <dcterms:modified xsi:type="dcterms:W3CDTF">2018-04-26T06:52:52Z</dcterms:modified>
</cp:coreProperties>
</file>